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Экономическая группа\Рабочие документы\Стандарты раскрытия информации\2022\Раскрытие  1 июня 2022\На отправку\"/>
    </mc:Choice>
  </mc:AlternateContent>
  <xr:revisionPtr revIDLastSave="0" documentId="13_ncr:1_{06DBB55D-39C8-4903-B6C3-070DE5B03308}" xr6:coauthVersionLast="47" xr6:coauthVersionMax="47" xr10:uidLastSave="{00000000-0000-0000-0000-000000000000}"/>
  <bookViews>
    <workbookView xWindow="0" yWindow="15" windowWidth="12390" windowHeight="15240" firstSheet="2" activeTab="2" xr2:uid="{00000000-000D-0000-FFFF-FFFF00000000}"/>
  </bookViews>
  <sheets>
    <sheet name="2019" sheetId="1" state="hidden" r:id="rId1"/>
    <sheet name="2020" sheetId="2" state="hidden" r:id="rId2"/>
    <sheet name="2021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'2019'!$A$1:$D$17</definedName>
    <definedName name="_xlnm.Print_Area" localSheetId="1">'2020'!$A$1:$D$17</definedName>
    <definedName name="_xlnm.Print_Area" localSheetId="2">'2021'!$A$1:$D$18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2" l="1"/>
  <c r="C22" i="2" l="1"/>
  <c r="D17" i="2" l="1"/>
  <c r="D15" i="2" l="1"/>
  <c r="D23" i="2" l="1"/>
  <c r="D22" i="2"/>
  <c r="D14" i="2"/>
  <c r="D17" i="1"/>
  <c r="D25" i="2" l="1"/>
  <c r="C23" i="1"/>
  <c r="D23" i="1" s="1"/>
  <c r="C22" i="1"/>
  <c r="D22" i="1" s="1"/>
  <c r="D14" i="1"/>
  <c r="D15" i="1"/>
  <c r="D27" i="2" l="1"/>
  <c r="D29" i="2" s="1"/>
  <c r="D16" i="2" s="1"/>
  <c r="D25" i="1"/>
  <c r="D27" i="1" s="1"/>
  <c r="D29" i="1" s="1"/>
  <c r="D16" i="1" s="1"/>
</calcChain>
</file>

<file path=xl/sharedStrings.xml><?xml version="1.0" encoding="utf-8"?>
<sst xmlns="http://schemas.openxmlformats.org/spreadsheetml/2006/main" count="92" uniqueCount="34">
  <si>
    <t xml:space="preserve">Производители электрической энергии (мощности) в технологически </t>
  </si>
  <si>
    <t xml:space="preserve">системой России и технологически изолированными территориальными </t>
  </si>
  <si>
    <t xml:space="preserve">электроэнергетическими системами, помимо информации, предусмотренной </t>
  </si>
  <si>
    <t xml:space="preserve">пунктами 12 и 35 настоящего документа, раскрывают по каждому </t>
  </si>
  <si>
    <t>генерирующему объекту информацию:</t>
  </si>
  <si>
    <t>Показатели за 2019 год</t>
  </si>
  <si>
    <t>Ед.измерения</t>
  </si>
  <si>
    <t>ГУП НАО "Нарьян-Марская электростанция"</t>
  </si>
  <si>
    <t>а)</t>
  </si>
  <si>
    <t>Установленная мощность генерирующего оборудования</t>
  </si>
  <si>
    <t>кВт</t>
  </si>
  <si>
    <t>б)</t>
  </si>
  <si>
    <t>Объем производства электрической энергии</t>
  </si>
  <si>
    <t>тыс. кВт·ч</t>
  </si>
  <si>
    <t>в)</t>
  </si>
  <si>
    <t>г/кВт·ч</t>
  </si>
  <si>
    <t>г)</t>
  </si>
  <si>
    <t>Постановления Правительства РФ</t>
  </si>
  <si>
    <t>от 21.01.2004 № 24</t>
  </si>
  <si>
    <t>Приложение к пункту 37</t>
  </si>
  <si>
    <t>Удельный расход условного топлива на выработку 1 кВт.ч электрической энергии</t>
  </si>
  <si>
    <t>О фактических расходах на производство 1 кВт.ч электрической энергии</t>
  </si>
  <si>
    <t>п. 37</t>
  </si>
  <si>
    <t>изолированных территориальных электроэнергетических системах</t>
  </si>
  <si>
    <t xml:space="preserve"> и на территориях, технологически не связанных с Единой энергетической </t>
  </si>
  <si>
    <t>Газ</t>
  </si>
  <si>
    <t>Дизельное топливо</t>
  </si>
  <si>
    <t>Коэффициент перевода в т.у.т.</t>
  </si>
  <si>
    <t>коп/кВт.ч</t>
  </si>
  <si>
    <t>Сумма</t>
  </si>
  <si>
    <t>Деление на выработку</t>
  </si>
  <si>
    <t>Перевод в граммы</t>
  </si>
  <si>
    <t>Показатели за 2020 год</t>
  </si>
  <si>
    <t>Показатели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</si>
</sst>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164" fontId="1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57;&#1090;&#1072;&#1090;&#1080;&#1089;&#1090;&#1080;&#1095;&#1077;&#1089;&#1082;&#1072;&#1103;%20&#1054;&#1090;&#1095;&#1077;&#1090;&#1085;&#1086;&#1089;&#1090;&#1100;/23-&#1085;/6-&#1058;&#1055;%20&#1079;&#1072;%202019/6-&#1058;&#1055;%20&#1075;&#1086;&#1076;&#1086;&#1074;&#1072;&#1103;%202019%20(&#1050;&#1088;&#1072;&#1089;&#1085;&#1086;&#107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57;&#1090;&#1072;&#1090;&#1080;&#1089;&#1090;&#1080;&#1095;&#1077;&#1089;&#1082;&#1072;&#1103;%20&#1054;&#1090;&#1095;&#1077;&#1090;&#1085;&#1086;&#1089;&#1090;&#1100;/23-&#1085;/6-&#1058;&#1055;%20&#1079;&#1072;%202019/6-&#1058;&#1055;%20&#1075;&#1086;&#1076;&#1086;&#1074;&#1072;&#1103;%202019%20(&#1053;&#1052;&#1069;&#105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41;&#1102;&#1076;&#1078;&#1077;&#1090;%202019/&#1042;&#1099;&#1088;&#1072;&#1073;&#1086;&#1090;&#1082;&#1072;%20&#1074;&#1077;&#1076;&#1086;&#1084;&#1086;&#1089;&#1090;&#1080;/!!&#1057;&#1074;&#1086;&#1076;&#1085;&#1072;&#1103;%20&#1058;&#1069;&#1055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41;&#1102;&#1076;&#1078;&#1077;&#1090;%202019/&#1041;&#1044;&#1056;/&#1041;&#1044;&#1056;%20&#1092;&#1072;&#1082;&#1090;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41;&#1102;&#1076;&#1078;&#1077;&#1090;%202020/&#1042;&#1099;&#1088;&#1072;&#1073;&#1086;&#1090;&#1082;&#1072;%20&#1074;&#1077;&#1076;&#1086;&#1084;&#1086;&#1089;&#1090;&#1080;/!!&#1057;&#1074;&#1086;&#1076;&#1085;&#1072;&#1103;%20&#1058;&#1069;&#1055;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41;&#1102;&#1076;&#1078;&#1077;&#1090;%202020/&#1041;&#1044;&#1056;/&#1041;&#1044;&#1056;%20&#1092;&#1072;&#1082;&#1090;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41;&#1102;&#1076;&#1078;&#1077;&#1090;%202020/&#1042;&#1099;&#1088;&#1072;&#1073;&#1086;&#1090;&#1082;&#1072;%20&#1074;&#1077;&#1076;&#1086;&#1084;&#1086;&#1089;&#1090;&#1080;/&#1044;&#1077;&#1082;&#1072;&#1073;&#1088;&#1100;%202020/!!&#1057;&#1074;&#1086;&#1076;&#1085;&#1072;&#1103;%20&#1058;&#1069;&#1055;%202020%20(&#1076;&#1077;&#1082;&#1072;&#1073;&#1088;&#1100;)%20&#1089;%20&#1082;&#1086;&#1088;.&#1087;.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_4"/>
    </sheetNames>
    <sheetDataSet>
      <sheetData sheetId="0"/>
      <sheetData sheetId="1">
        <row r="12">
          <cell r="CV12">
            <v>1000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_4"/>
    </sheetNames>
    <sheetDataSet>
      <sheetData sheetId="0"/>
      <sheetData sheetId="1">
        <row r="12">
          <cell r="CV12">
            <v>37050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ТЭП (2)"/>
      <sheetName val="Сводная ТЭП"/>
      <sheetName val="Сравнительный анализ"/>
    </sheetNames>
    <sheetDataSet>
      <sheetData sheetId="0">
        <row r="26">
          <cell r="P26">
            <v>105741.90419999998</v>
          </cell>
        </row>
        <row r="33">
          <cell r="P33">
            <v>235.452</v>
          </cell>
        </row>
        <row r="35">
          <cell r="P35">
            <v>58949.591</v>
          </cell>
        </row>
        <row r="42">
          <cell r="P42">
            <v>0.71199999999999997</v>
          </cell>
        </row>
        <row r="43">
          <cell r="P43">
            <v>0.13800000000000001</v>
          </cell>
        </row>
        <row r="46">
          <cell r="P46">
            <v>0</v>
          </cell>
        </row>
        <row r="48">
          <cell r="P48">
            <v>58.428999999999995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Краткий май"/>
      <sheetName val="Лист1"/>
      <sheetName val="Лист2"/>
      <sheetName val="Лист3"/>
      <sheetName val="Лист4"/>
      <sheetName val="Лист5"/>
      <sheetName val="Значения январь"/>
      <sheetName val="Значения февраль"/>
      <sheetName val="Значения май"/>
      <sheetName val="Значения июнь"/>
      <sheetName val="Значения июль"/>
      <sheetName val="Значения август"/>
      <sheetName val="Значения сентябрь"/>
      <sheetName val="Значения октябрь"/>
      <sheetName val="Значения ноябрь"/>
      <sheetName val="Значения 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33">
          <cell r="CO233">
            <v>4.96804348611305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ТЭП"/>
      <sheetName val="Сравнительный анализ"/>
    </sheetNames>
    <sheetDataSet>
      <sheetData sheetId="0">
        <row r="26">
          <cell r="T26">
            <v>102997.61</v>
          </cell>
        </row>
        <row r="33">
          <cell r="T33">
            <v>208.08300000000003</v>
          </cell>
        </row>
        <row r="35">
          <cell r="T35">
            <v>57297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Лист2"/>
      <sheetName val="Лист1"/>
      <sheetName val="Значения февраль"/>
      <sheetName val="Значения март"/>
      <sheetName val="Значения апрель"/>
      <sheetName val="Значения май"/>
      <sheetName val="Значения июнь"/>
      <sheetName val="Значения июль"/>
      <sheetName val="Значения август"/>
      <sheetName val="Значения сентябрь"/>
      <sheetName val="Значения октябрь"/>
      <sheetName val="Значения ноябрь"/>
      <sheetName val="Значения декабрь кор"/>
      <sheetName val="Значения декабрь 2020"/>
      <sheetName val="Значения 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33">
          <cell r="CO233">
            <v>5.0838225862716619</v>
          </cell>
        </row>
      </sheetData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ТЭП"/>
      <sheetName val="Сравнительный анализ"/>
    </sheetNames>
    <sheetDataSet>
      <sheetData sheetId="0">
        <row r="41">
          <cell r="T41">
            <v>114.52500000000001</v>
          </cell>
        </row>
        <row r="46">
          <cell r="T46">
            <v>3.7480000000000002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view="pageBreakPreview" zoomScaleNormal="100" zoomScaleSheetLayoutView="100" workbookViewId="0">
      <selection activeCell="D25" sqref="D25"/>
    </sheetView>
  </sheetViews>
  <sheetFormatPr defaultRowHeight="15" x14ac:dyDescent="0.25"/>
  <cols>
    <col min="1" max="1" width="5.140625" style="1" bestFit="1" customWidth="1"/>
    <col min="2" max="2" width="58.42578125" style="1" customWidth="1"/>
    <col min="3" max="3" width="15" style="1" customWidth="1"/>
    <col min="4" max="4" width="27.5703125" style="1" customWidth="1"/>
    <col min="5" max="16384" width="9.140625" style="1"/>
  </cols>
  <sheetData>
    <row r="1" spans="1:4" x14ac:dyDescent="0.25">
      <c r="D1" s="2" t="s">
        <v>19</v>
      </c>
    </row>
    <row r="2" spans="1:4" x14ac:dyDescent="0.25">
      <c r="D2" s="2" t="s">
        <v>17</v>
      </c>
    </row>
    <row r="3" spans="1:4" x14ac:dyDescent="0.25">
      <c r="D3" s="2" t="s">
        <v>18</v>
      </c>
    </row>
    <row r="5" spans="1:4" x14ac:dyDescent="0.25">
      <c r="A5" s="14" t="s">
        <v>0</v>
      </c>
      <c r="B5" s="14"/>
      <c r="C5" s="14"/>
      <c r="D5" s="14"/>
    </row>
    <row r="6" spans="1:4" x14ac:dyDescent="0.25">
      <c r="A6" s="14" t="s">
        <v>23</v>
      </c>
      <c r="B6" s="14"/>
      <c r="C6" s="14"/>
      <c r="D6" s="14"/>
    </row>
    <row r="7" spans="1:4" x14ac:dyDescent="0.25">
      <c r="A7" s="14" t="s">
        <v>24</v>
      </c>
      <c r="B7" s="14"/>
      <c r="C7" s="14"/>
      <c r="D7" s="14"/>
    </row>
    <row r="8" spans="1:4" x14ac:dyDescent="0.25">
      <c r="A8" s="14" t="s">
        <v>1</v>
      </c>
      <c r="B8" s="14"/>
      <c r="C8" s="14"/>
      <c r="D8" s="14"/>
    </row>
    <row r="9" spans="1:4" x14ac:dyDescent="0.25">
      <c r="A9" s="14" t="s">
        <v>2</v>
      </c>
      <c r="B9" s="14"/>
      <c r="C9" s="14"/>
      <c r="D9" s="14"/>
    </row>
    <row r="10" spans="1:4" x14ac:dyDescent="0.25">
      <c r="A10" s="14" t="s">
        <v>3</v>
      </c>
      <c r="B10" s="14"/>
      <c r="C10" s="14"/>
      <c r="D10" s="14"/>
    </row>
    <row r="11" spans="1:4" x14ac:dyDescent="0.25">
      <c r="A11" s="14" t="s">
        <v>4</v>
      </c>
      <c r="B11" s="14"/>
      <c r="C11" s="14"/>
      <c r="D11" s="14"/>
    </row>
    <row r="13" spans="1:4" ht="30" x14ac:dyDescent="0.25">
      <c r="A13" s="3" t="s">
        <v>22</v>
      </c>
      <c r="B13" s="3" t="s">
        <v>5</v>
      </c>
      <c r="C13" s="3" t="s">
        <v>6</v>
      </c>
      <c r="D13" s="3" t="s">
        <v>7</v>
      </c>
    </row>
    <row r="14" spans="1:4" ht="15.75" x14ac:dyDescent="0.25">
      <c r="A14" s="5" t="s">
        <v>8</v>
      </c>
      <c r="B14" s="4" t="s">
        <v>9</v>
      </c>
      <c r="C14" s="5" t="s">
        <v>10</v>
      </c>
      <c r="D14" s="7">
        <f>[1]стр.2_4!$CV$12+[2]стр.2_4!$CV$12</f>
        <v>38050</v>
      </c>
    </row>
    <row r="15" spans="1:4" ht="15.75" x14ac:dyDescent="0.25">
      <c r="A15" s="5" t="s">
        <v>11</v>
      </c>
      <c r="B15" s="4" t="s">
        <v>12</v>
      </c>
      <c r="C15" s="5" t="s">
        <v>13</v>
      </c>
      <c r="D15" s="7">
        <f>'[3]Сводная ТЭП (2)'!$P$26</f>
        <v>105741.90419999998</v>
      </c>
    </row>
    <row r="16" spans="1:4" ht="31.5" x14ac:dyDescent="0.25">
      <c r="A16" s="5" t="s">
        <v>14</v>
      </c>
      <c r="B16" s="4" t="s">
        <v>20</v>
      </c>
      <c r="C16" s="5" t="s">
        <v>15</v>
      </c>
      <c r="D16" s="10">
        <f>D29</f>
        <v>625.45588170900385</v>
      </c>
    </row>
    <row r="17" spans="1:6" ht="31.5" x14ac:dyDescent="0.25">
      <c r="A17" s="5" t="s">
        <v>16</v>
      </c>
      <c r="B17" s="4" t="s">
        <v>21</v>
      </c>
      <c r="C17" s="5" t="s">
        <v>28</v>
      </c>
      <c r="D17" s="6">
        <f>'[4]Значения декабрь'!$CO$233*1000</f>
        <v>4968.0434861130498</v>
      </c>
    </row>
    <row r="22" spans="1:6" x14ac:dyDescent="0.25">
      <c r="B22" s="1" t="s">
        <v>25</v>
      </c>
      <c r="C22" s="8">
        <f>'[3]Сводная ТЭП (2)'!$P$35-'[3]Сводная ТЭП (2)'!$P$33</f>
        <v>58714.139000000003</v>
      </c>
      <c r="D22" s="9">
        <f>C22*E22</f>
        <v>66053.406375000006</v>
      </c>
      <c r="E22" s="1">
        <v>1.125</v>
      </c>
      <c r="F22" s="1" t="s">
        <v>27</v>
      </c>
    </row>
    <row r="23" spans="1:6" x14ac:dyDescent="0.25">
      <c r="B23" s="1" t="s">
        <v>26</v>
      </c>
      <c r="C23" s="8">
        <f>'[3]Сводная ТЭП (2)'!$P$48-'[3]Сводная ТЭП (2)'!$P$43-'[3]Сводная ТЭП (2)'!$P$42-'[3]Сводная ТЭП (2)'!$P$46</f>
        <v>57.578999999999994</v>
      </c>
      <c r="D23" s="9">
        <f>C23*E23</f>
        <v>83.489549999999994</v>
      </c>
      <c r="E23" s="1">
        <v>1.45</v>
      </c>
      <c r="F23" s="1" t="s">
        <v>27</v>
      </c>
    </row>
    <row r="24" spans="1:6" x14ac:dyDescent="0.25">
      <c r="D24" s="9"/>
    </row>
    <row r="25" spans="1:6" x14ac:dyDescent="0.25">
      <c r="D25" s="9">
        <f>D22+D23</f>
        <v>66136.895925000004</v>
      </c>
      <c r="F25" s="1" t="s">
        <v>29</v>
      </c>
    </row>
    <row r="26" spans="1:6" x14ac:dyDescent="0.25">
      <c r="D26" s="9"/>
    </row>
    <row r="27" spans="1:6" x14ac:dyDescent="0.25">
      <c r="D27" s="9">
        <f>D25/'[3]Сводная ТЭП (2)'!$P$26</f>
        <v>0.6254558817090039</v>
      </c>
      <c r="F27" s="1" t="s">
        <v>30</v>
      </c>
    </row>
    <row r="29" spans="1:6" x14ac:dyDescent="0.25">
      <c r="D29" s="9">
        <f>D27*1000</f>
        <v>625.45588170900385</v>
      </c>
      <c r="F29" s="1" t="s">
        <v>31</v>
      </c>
    </row>
  </sheetData>
  <mergeCells count="7">
    <mergeCell ref="A11:D11"/>
    <mergeCell ref="A5:D5"/>
    <mergeCell ref="A6:D6"/>
    <mergeCell ref="A7:D7"/>
    <mergeCell ref="A8:D8"/>
    <mergeCell ref="A9:D9"/>
    <mergeCell ref="A10:D10"/>
  </mergeCells>
  <pageMargins left="0.89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A14AC-087A-4ABF-A4A3-0DFC7A305B49}">
  <dimension ref="A1:F29"/>
  <sheetViews>
    <sheetView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5.140625" style="1" bestFit="1" customWidth="1"/>
    <col min="2" max="2" width="58.42578125" style="1" customWidth="1"/>
    <col min="3" max="3" width="15" style="1" customWidth="1"/>
    <col min="4" max="4" width="27.5703125" style="1" customWidth="1"/>
    <col min="5" max="16384" width="9.140625" style="1"/>
  </cols>
  <sheetData>
    <row r="1" spans="1:4" x14ac:dyDescent="0.25">
      <c r="D1" s="2" t="s">
        <v>19</v>
      </c>
    </row>
    <row r="2" spans="1:4" x14ac:dyDescent="0.25">
      <c r="D2" s="2" t="s">
        <v>17</v>
      </c>
    </row>
    <row r="3" spans="1:4" x14ac:dyDescent="0.25">
      <c r="D3" s="2" t="s">
        <v>18</v>
      </c>
    </row>
    <row r="5" spans="1:4" x14ac:dyDescent="0.25">
      <c r="A5" s="14" t="s">
        <v>0</v>
      </c>
      <c r="B5" s="14"/>
      <c r="C5" s="14"/>
      <c r="D5" s="14"/>
    </row>
    <row r="6" spans="1:4" x14ac:dyDescent="0.25">
      <c r="A6" s="14" t="s">
        <v>23</v>
      </c>
      <c r="B6" s="14"/>
      <c r="C6" s="14"/>
      <c r="D6" s="14"/>
    </row>
    <row r="7" spans="1:4" x14ac:dyDescent="0.25">
      <c r="A7" s="14" t="s">
        <v>24</v>
      </c>
      <c r="B7" s="14"/>
      <c r="C7" s="14"/>
      <c r="D7" s="14"/>
    </row>
    <row r="8" spans="1:4" x14ac:dyDescent="0.25">
      <c r="A8" s="14" t="s">
        <v>1</v>
      </c>
      <c r="B8" s="14"/>
      <c r="C8" s="14"/>
      <c r="D8" s="14"/>
    </row>
    <row r="9" spans="1:4" x14ac:dyDescent="0.25">
      <c r="A9" s="14" t="s">
        <v>2</v>
      </c>
      <c r="B9" s="14"/>
      <c r="C9" s="14"/>
      <c r="D9" s="14"/>
    </row>
    <row r="10" spans="1:4" x14ac:dyDescent="0.25">
      <c r="A10" s="14" t="s">
        <v>3</v>
      </c>
      <c r="B10" s="14"/>
      <c r="C10" s="14"/>
      <c r="D10" s="14"/>
    </row>
    <row r="11" spans="1:4" x14ac:dyDescent="0.25">
      <c r="A11" s="14" t="s">
        <v>4</v>
      </c>
      <c r="B11" s="14"/>
      <c r="C11" s="14"/>
      <c r="D11" s="14"/>
    </row>
    <row r="13" spans="1:4" ht="30" x14ac:dyDescent="0.25">
      <c r="A13" s="3" t="s">
        <v>22</v>
      </c>
      <c r="B13" s="3" t="s">
        <v>32</v>
      </c>
      <c r="C13" s="3" t="s">
        <v>6</v>
      </c>
      <c r="D13" s="3" t="s">
        <v>7</v>
      </c>
    </row>
    <row r="14" spans="1:4" ht="15.75" x14ac:dyDescent="0.25">
      <c r="A14" s="5" t="s">
        <v>8</v>
      </c>
      <c r="B14" s="4" t="s">
        <v>9</v>
      </c>
      <c r="C14" s="5" t="s">
        <v>10</v>
      </c>
      <c r="D14" s="11">
        <f>[1]стр.2_4!$CV$12+[2]стр.2_4!$CV$12</f>
        <v>38050</v>
      </c>
    </row>
    <row r="15" spans="1:4" ht="15.75" x14ac:dyDescent="0.25">
      <c r="A15" s="5" t="s">
        <v>11</v>
      </c>
      <c r="B15" s="4" t="s">
        <v>12</v>
      </c>
      <c r="C15" s="5" t="s">
        <v>13</v>
      </c>
      <c r="D15" s="11">
        <f>'[5]Сводная ТЭП'!$T$26</f>
        <v>102997.61</v>
      </c>
    </row>
    <row r="16" spans="1:4" ht="31.5" x14ac:dyDescent="0.25">
      <c r="A16" s="5" t="s">
        <v>14</v>
      </c>
      <c r="B16" s="4" t="s">
        <v>20</v>
      </c>
      <c r="C16" s="5" t="s">
        <v>15</v>
      </c>
      <c r="D16" s="12">
        <f>D29</f>
        <v>625.2235122251866</v>
      </c>
    </row>
    <row r="17" spans="1:6" ht="31.5" x14ac:dyDescent="0.25">
      <c r="A17" s="5" t="s">
        <v>16</v>
      </c>
      <c r="B17" s="4" t="s">
        <v>21</v>
      </c>
      <c r="C17" s="5" t="s">
        <v>28</v>
      </c>
      <c r="D17" s="13">
        <f>'[6]Значения декабрь 2020'!$CO$233*1000</f>
        <v>5083.8225862716617</v>
      </c>
    </row>
    <row r="22" spans="1:6" x14ac:dyDescent="0.25">
      <c r="B22" s="1" t="s">
        <v>25</v>
      </c>
      <c r="C22" s="8">
        <f>'[5]Сводная ТЭП'!$T$35-'[5]Сводная ТЭП'!$T$33</f>
        <v>57088.917000000001</v>
      </c>
      <c r="D22" s="9">
        <f>C22*E22</f>
        <v>64225.031625000003</v>
      </c>
      <c r="E22" s="1">
        <v>1.125</v>
      </c>
      <c r="F22" s="1" t="s">
        <v>27</v>
      </c>
    </row>
    <row r="23" spans="1:6" x14ac:dyDescent="0.25">
      <c r="B23" s="1" t="s">
        <v>26</v>
      </c>
      <c r="C23" s="8">
        <f>'[7]Сводная ТЭП'!$T$41+'[7]Сводная ТЭП'!$T$46</f>
        <v>118.27300000000001</v>
      </c>
      <c r="D23" s="9">
        <f>C23*E23</f>
        <v>171.49585000000002</v>
      </c>
      <c r="E23" s="1">
        <v>1.45</v>
      </c>
      <c r="F23" s="1" t="s">
        <v>27</v>
      </c>
    </row>
    <row r="24" spans="1:6" x14ac:dyDescent="0.25">
      <c r="D24" s="9"/>
    </row>
    <row r="25" spans="1:6" x14ac:dyDescent="0.25">
      <c r="D25" s="9">
        <f>D22+D23</f>
        <v>64396.527475000003</v>
      </c>
      <c r="F25" s="1" t="s">
        <v>29</v>
      </c>
    </row>
    <row r="26" spans="1:6" x14ac:dyDescent="0.25">
      <c r="D26" s="9"/>
    </row>
    <row r="27" spans="1:6" x14ac:dyDescent="0.25">
      <c r="D27" s="9">
        <f>D25/'[5]Сводная ТЭП'!$T$26</f>
        <v>0.62522351222518657</v>
      </c>
      <c r="F27" s="1" t="s">
        <v>30</v>
      </c>
    </row>
    <row r="29" spans="1:6" x14ac:dyDescent="0.25">
      <c r="D29" s="9">
        <f>D27*1000</f>
        <v>625.2235122251866</v>
      </c>
      <c r="F29" s="1" t="s">
        <v>31</v>
      </c>
    </row>
  </sheetData>
  <mergeCells count="7">
    <mergeCell ref="A11:D11"/>
    <mergeCell ref="A5:D5"/>
    <mergeCell ref="A6:D6"/>
    <mergeCell ref="A7:D7"/>
    <mergeCell ref="A8:D8"/>
    <mergeCell ref="A9:D9"/>
    <mergeCell ref="A10:D10"/>
  </mergeCells>
  <pageMargins left="0.89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E37A-6102-472A-BB5D-9A5673465718}">
  <dimension ref="A1:D17"/>
  <sheetViews>
    <sheetView tabSelected="1" view="pageBreakPreview" zoomScaleNormal="100" zoomScaleSheetLayoutView="100" workbookViewId="0">
      <selection activeCell="D14" sqref="D14"/>
    </sheetView>
  </sheetViews>
  <sheetFormatPr defaultRowHeight="15" x14ac:dyDescent="0.25"/>
  <cols>
    <col min="1" max="1" width="5.140625" style="1" bestFit="1" customWidth="1"/>
    <col min="2" max="2" width="58.42578125" style="1" customWidth="1"/>
    <col min="3" max="3" width="15" style="1" customWidth="1"/>
    <col min="4" max="4" width="27.5703125" style="1" customWidth="1"/>
    <col min="5" max="16384" width="9.140625" style="1"/>
  </cols>
  <sheetData>
    <row r="1" spans="1:4" x14ac:dyDescent="0.25">
      <c r="D1" s="2" t="s">
        <v>19</v>
      </c>
    </row>
    <row r="2" spans="1:4" x14ac:dyDescent="0.25">
      <c r="D2" s="2" t="s">
        <v>17</v>
      </c>
    </row>
    <row r="3" spans="1:4" x14ac:dyDescent="0.25">
      <c r="D3" s="2" t="s">
        <v>18</v>
      </c>
    </row>
    <row r="5" spans="1:4" x14ac:dyDescent="0.25">
      <c r="A5" s="14" t="s">
        <v>0</v>
      </c>
      <c r="B5" s="14"/>
      <c r="C5" s="14"/>
      <c r="D5" s="14"/>
    </row>
    <row r="6" spans="1:4" x14ac:dyDescent="0.25">
      <c r="A6" s="14" t="s">
        <v>23</v>
      </c>
      <c r="B6" s="14"/>
      <c r="C6" s="14"/>
      <c r="D6" s="14"/>
    </row>
    <row r="7" spans="1:4" x14ac:dyDescent="0.25">
      <c r="A7" s="14" t="s">
        <v>24</v>
      </c>
      <c r="B7" s="14"/>
      <c r="C7" s="14"/>
      <c r="D7" s="14"/>
    </row>
    <row r="8" spans="1:4" x14ac:dyDescent="0.25">
      <c r="A8" s="14" t="s">
        <v>1</v>
      </c>
      <c r="B8" s="14"/>
      <c r="C8" s="14"/>
      <c r="D8" s="14"/>
    </row>
    <row r="9" spans="1:4" x14ac:dyDescent="0.25">
      <c r="A9" s="14" t="s">
        <v>2</v>
      </c>
      <c r="B9" s="14"/>
      <c r="C9" s="14"/>
      <c r="D9" s="14"/>
    </row>
    <row r="10" spans="1:4" x14ac:dyDescent="0.25">
      <c r="A10" s="14" t="s">
        <v>3</v>
      </c>
      <c r="B10" s="14"/>
      <c r="C10" s="14"/>
      <c r="D10" s="14"/>
    </row>
    <row r="11" spans="1:4" x14ac:dyDescent="0.25">
      <c r="A11" s="14" t="s">
        <v>4</v>
      </c>
      <c r="B11" s="14"/>
      <c r="C11" s="14"/>
      <c r="D11" s="14"/>
    </row>
    <row r="13" spans="1:4" ht="30" x14ac:dyDescent="0.25">
      <c r="A13" s="3" t="s">
        <v>22</v>
      </c>
      <c r="B13" s="3" t="s">
        <v>33</v>
      </c>
      <c r="C13" s="3" t="s">
        <v>6</v>
      </c>
      <c r="D13" s="3" t="s">
        <v>7</v>
      </c>
    </row>
    <row r="14" spans="1:4" ht="15.75" x14ac:dyDescent="0.25">
      <c r="A14" s="5" t="s">
        <v>8</v>
      </c>
      <c r="B14" s="4" t="s">
        <v>9</v>
      </c>
      <c r="C14" s="5" t="s">
        <v>10</v>
      </c>
      <c r="D14" s="11">
        <v>38050</v>
      </c>
    </row>
    <row r="15" spans="1:4" ht="15.75" x14ac:dyDescent="0.25">
      <c r="A15" s="5" t="s">
        <v>11</v>
      </c>
      <c r="B15" s="4" t="s">
        <v>12</v>
      </c>
      <c r="C15" s="5" t="s">
        <v>13</v>
      </c>
      <c r="D15" s="11">
        <v>107944.59999999999</v>
      </c>
    </row>
    <row r="16" spans="1:4" ht="31.5" x14ac:dyDescent="0.25">
      <c r="A16" s="5" t="s">
        <v>14</v>
      </c>
      <c r="B16" s="4" t="s">
        <v>20</v>
      </c>
      <c r="C16" s="5" t="s">
        <v>15</v>
      </c>
      <c r="D16" s="12">
        <v>620.68445109806328</v>
      </c>
    </row>
    <row r="17" spans="1:4" ht="31.5" x14ac:dyDescent="0.25">
      <c r="A17" s="5" t="s">
        <v>16</v>
      </c>
      <c r="B17" s="4" t="s">
        <v>21</v>
      </c>
      <c r="C17" s="5" t="s">
        <v>28</v>
      </c>
      <c r="D17" s="13">
        <v>5252.2127091118964</v>
      </c>
    </row>
  </sheetData>
  <mergeCells count="7">
    <mergeCell ref="A11:D11"/>
    <mergeCell ref="A5:D5"/>
    <mergeCell ref="A6:D6"/>
    <mergeCell ref="A7:D7"/>
    <mergeCell ref="A8:D8"/>
    <mergeCell ref="A9:D9"/>
    <mergeCell ref="A10:D10"/>
  </mergeCells>
  <pageMargins left="0.89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2019</vt:lpstr>
      <vt:lpstr>2020</vt:lpstr>
      <vt:lpstr>2021</vt:lpstr>
      <vt:lpstr>'2019'!Область_печати</vt:lpstr>
      <vt:lpstr>'2020'!Область_печати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А. Чендемерова</dc:creator>
  <cp:lastModifiedBy>Владимир В. Кириллов</cp:lastModifiedBy>
  <cp:lastPrinted>2020-05-18T06:10:20Z</cp:lastPrinted>
  <dcterms:created xsi:type="dcterms:W3CDTF">2020-05-18T06:05:24Z</dcterms:created>
  <dcterms:modified xsi:type="dcterms:W3CDTF">2022-05-06T05:23:35Z</dcterms:modified>
</cp:coreProperties>
</file>