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ЭтаКнига"/>
  <mc:AlternateContent xmlns:mc="http://schemas.openxmlformats.org/markup-compatibility/2006">
    <mc:Choice Requires="x15">
      <x15ac:absPath xmlns:x15ac="http://schemas.microsoft.com/office/spreadsheetml/2010/11/ac" url="D:\Зам директора\Ильшат\2023-2027\Корректировка на 2025-2027\"/>
    </mc:Choice>
  </mc:AlternateContent>
  <xr:revisionPtr revIDLastSave="0" documentId="13_ncr:1_{1FD7AB2B-E6F8-465C-9AD8-D311A1E662E2}" xr6:coauthVersionLast="47" xr6:coauthVersionMax="47" xr10:uidLastSave="{00000000-0000-0000-0000-000000000000}"/>
  <bookViews>
    <workbookView xWindow="-120" yWindow="-120" windowWidth="38640" windowHeight="21240" tabRatio="508" xr2:uid="{00000000-000D-0000-FFFF-FFFF00000000}"/>
  </bookViews>
  <sheets>
    <sheet name="Финансовый план 2025" sheetId="2" r:id="rId1"/>
  </sheets>
  <definedNames>
    <definedName name="_________wrn2" hidden="1">{"glc1",#N/A,FALSE,"GLC";"glc2",#N/A,FALSE,"GLC";"glc3",#N/A,FALSE,"GLC";"glc4",#N/A,FALSE,"GLC";"glc5",#N/A,FALSE,"GLC"}</definedName>
    <definedName name="_________wrn222" hidden="1">{"glc1",#N/A,FALSE,"GLC";"glc2",#N/A,FALSE,"GLC";"glc3",#N/A,FALSE,"GLC";"glc4",#N/A,FALSE,"GLC";"glc5",#N/A,FALSE,"GLC"}</definedName>
    <definedName name="________wrn2" hidden="1">{"glc1",#N/A,FALSE,"GLC";"glc2",#N/A,FALSE,"GLC";"glc3",#N/A,FALSE,"GLC";"glc4",#N/A,FALSE,"GLC";"glc5",#N/A,FALSE,"GLC"}</definedName>
    <definedName name="________wrn222" hidden="1">{"glc1",#N/A,FALSE,"GLC";"glc2",#N/A,FALSE,"GLC";"glc3",#N/A,FALSE,"GLC";"glc4",#N/A,FALSE,"GLC";"glc5",#N/A,FALSE,"GLC"}</definedName>
    <definedName name="________wrn3" hidden="1">{"glc1",#N/A,FALSE,"GLC";"glc2",#N/A,FALSE,"GLC";"glc3",#N/A,FALSE,"GLC";"glc4",#N/A,FALSE,"GLC";"glc5",#N/A,FALSE,"GLC"}</definedName>
    <definedName name="_______wrn2" hidden="1">{"glc1",#N/A,FALSE,"GLC";"glc2",#N/A,FALSE,"GLC";"glc3",#N/A,FALSE,"GLC";"glc4",#N/A,FALSE,"GLC";"glc5",#N/A,FALSE,"GLC"}</definedName>
    <definedName name="_______wrn222" hidden="1">{"glc1",#N/A,FALSE,"GLC";"glc2",#N/A,FALSE,"GLC";"glc3",#N/A,FALSE,"GLC";"glc4",#N/A,FALSE,"GLC";"glc5",#N/A,FALSE,"GLC"}</definedName>
    <definedName name="_______wrn55" hidden="1">{"glc1",#N/A,FALSE,"GLC";"glc2",#N/A,FALSE,"GLC";"glc3",#N/A,FALSE,"GLC";"glc4",#N/A,FALSE,"GLC";"glc5",#N/A,FALSE,"GLC"}</definedName>
    <definedName name="_______цкт" hidden="1">{"glc1",#N/A,FALSE,"GLC";"glc2",#N/A,FALSE,"GLC";"glc3",#N/A,FALSE,"GLC";"glc4",#N/A,FALSE,"GLC";"glc5",#N/A,FALSE,"GLC"}</definedName>
    <definedName name="______wrn2" hidden="1">{"glc1",#N/A,FALSE,"GLC";"glc2",#N/A,FALSE,"GLC";"glc3",#N/A,FALSE,"GLC";"glc4",#N/A,FALSE,"GLC";"glc5",#N/A,FALSE,"GLC"}</definedName>
    <definedName name="______wrn222" hidden="1">{"glc1",#N/A,FALSE,"GLC";"glc2",#N/A,FALSE,"GLC";"glc3",#N/A,FALSE,"GLC";"glc4",#N/A,FALSE,"GLC";"glc5",#N/A,FALSE,"GLC"}</definedName>
    <definedName name="_____wrn2" hidden="1">{"glc1",#N/A,FALSE,"GLC";"glc2",#N/A,FALSE,"GLC";"glc3",#N/A,FALSE,"GLC";"glc4",#N/A,FALSE,"GLC";"glc5",#N/A,FALSE,"GLC"}</definedName>
    <definedName name="_____wrn222" hidden="1">{"glc1",#N/A,FALSE,"GLC";"glc2",#N/A,FALSE,"GLC";"glc3",#N/A,FALSE,"GLC";"glc4",#N/A,FALSE,"GLC";"glc5",#N/A,FALSE,"GLC"}</definedName>
    <definedName name="____wrn2" hidden="1">{"glc1",#N/A,FALSE,"GLC";"glc2",#N/A,FALSE,"GLC";"glc3",#N/A,FALSE,"GLC";"glc4",#N/A,FALSE,"GLC";"glc5",#N/A,FALSE,"GLC"}</definedName>
    <definedName name="____wrn222" hidden="1">{"glc1",#N/A,FALSE,"GLC";"glc2",#N/A,FALSE,"GLC";"glc3",#N/A,FALSE,"GLC";"glc4",#N/A,FALSE,"GLC";"glc5",#N/A,FALSE,"GLC"}</definedName>
    <definedName name="___wrn2" hidden="1">{"glc1",#N/A,FALSE,"GLC";"glc2",#N/A,FALSE,"GLC";"glc3",#N/A,FALSE,"GLC";"glc4",#N/A,FALSE,"GLC";"glc5",#N/A,FALSE,"GLC"}</definedName>
    <definedName name="___wrn222" hidden="1">{"glc1",#N/A,FALSE,"GLC";"glc2",#N/A,FALSE,"GLC";"glc3",#N/A,FALSE,"GLC";"glc4",#N/A,FALSE,"GLC";"glc5",#N/A,FALSE,"GLC"}</definedName>
    <definedName name="__1__123Graph_ACHART_4" hidden="1">#REF!</definedName>
    <definedName name="__123Graph_AGRAPH1" hidden="1">#REF!</definedName>
    <definedName name="__123Graph_AGRAPH2" hidden="1">#REF!</definedName>
    <definedName name="__123Graph_BGRAPH1" hidden="1">#REF!</definedName>
    <definedName name="__123Graph_BGRAPH2" hidden="1">#REF!</definedName>
    <definedName name="__123Graph_CGRAPH1" hidden="1">#REF!</definedName>
    <definedName name="__123Graph_CGRAPH2" hidden="1">#REF!</definedName>
    <definedName name="__123Graph_LBL_AGRAPH1" hidden="1">#REF!</definedName>
    <definedName name="__123Graph_XGRAPH1" hidden="1">#REF!</definedName>
    <definedName name="__123Graph_XGRAPH2" hidden="1">#REF!</definedName>
    <definedName name="__2__123Graph_XCHART_3" hidden="1">#REF!</definedName>
    <definedName name="__3__123Graph_XCHART_4" hidden="1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1__123Graph_ACHART_4" hidden="1">#REF!</definedName>
    <definedName name="_1__123Graph_XCHART_4" hidden="1">#REF!</definedName>
    <definedName name="_123" hidden="1">#REF!</definedName>
    <definedName name="_2__123Graph_XCHART_3" hidden="1">#REF!</definedName>
    <definedName name="_3__123Graph_XCHART_4" hidden="1">#REF!</definedName>
    <definedName name="_wrn2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xlnm._FilterDatabase" localSheetId="0" hidden="1">'Финансовый план 2025'!$A$18:$T$448</definedName>
    <definedName name="AI_Version">#REF!</definedName>
    <definedName name="anscount" hidden="1">1</definedName>
    <definedName name="AS2DocOpenMode" hidden="1">"AS2DocumentEdit"</definedName>
    <definedName name="BLPH1" hidden="1">#REF!</definedName>
    <definedName name="BLPH2" hidden="1">#REF!</definedName>
    <definedName name="BossProviderVariable?_2aa5fdef_010c_4319_b31e_81ae8e7abc76" hidden="1">"25_01_2006"</definedName>
    <definedName name="BossProviderVariable?_60040dbb_350c_45f1_bd95_27a5a206b77c" hidden="1">"25_01_2006"</definedName>
    <definedName name="BossProviderVariable?_65223c16_9c65_468f_97aa_1fd4eba1b0ed" hidden="1">"25_01_2006"</definedName>
    <definedName name="BossProviderVariable?_c583db4b_26f3_4f93_a1e6_cb4b6f473155" hidden="1">"25_01_2006"</definedName>
    <definedName name="BossProviderVariable?_fb090bd1_c5b7_4ee0_bd5d_77060141cff5" hidden="1">"25_01_2006"</definedName>
    <definedName name="BossProviderVariable?_fc80497d_2800_402a_8235_c79ffb3c8ab8" hidden="1">"25_01_2006"</definedName>
    <definedName name="CalcMethod">#REF!</definedName>
    <definedName name="DaNet">#REF!</definedName>
    <definedName name="dt_03">#REF!</definedName>
    <definedName name="end_02">#REF!</definedName>
    <definedName name="end_03_1">#REF!</definedName>
    <definedName name="end_03_2">#REF!</definedName>
    <definedName name="ghbdtn" hidden="1">{"glc1",#N/A,FALSE,"GLC";"glc2",#N/A,FALSE,"GLC";"glc3",#N/A,FALSE,"GLC";"glc4",#N/A,FALSE,"GLC";"glc5",#N/A,FALSE,"GLC"}</definedName>
    <definedName name="hhv" hidden="1">#REF!</definedName>
    <definedName name="ht_03">#REF!</definedName>
    <definedName name="Irtysh">#REF!</definedName>
    <definedName name="IS_DEMO">#REF!</definedName>
    <definedName name="IS_ESTATE">#REF!</definedName>
    <definedName name="IS_SUMM">#REF!</definedName>
    <definedName name="IS_TRIAL">#REF!</definedName>
    <definedName name="it_03">#REF!</definedName>
    <definedName name="KTP">#REF!</definedName>
    <definedName name="kW_а_ген1">#REF!</definedName>
    <definedName name="kW_а_ген3">#REF!</definedName>
    <definedName name="LanguageID">#REF!</definedName>
    <definedName name="line">#REF!</definedName>
    <definedName name="month_list">#REF!</definedName>
    <definedName name="MR_LIST">#REF!</definedName>
    <definedName name="nds">#REF!</definedName>
    <definedName name="№25" hidden="1">{"glc1",#N/A,FALSE,"GLC";"glc2",#N/A,FALSE,"GLC";"glc3",#N/A,FALSE,"GLC";"glc4",#N/A,FALSE,"GLC";"glc5",#N/A,FALSE,"GLC"}</definedName>
    <definedName name="№30" hidden="1">{"glc1",#N/A,FALSE,"GLC";"glc2",#N/A,FALSE,"GLC";"glc3",#N/A,FALSE,"GLC";"glc4",#N/A,FALSE,"GLC";"glc5",#N/A,FALSE,"GLC"}</definedName>
    <definedName name="P1_dip" hidden="1">#REF!,#REF!,#REF!,#REF!,#REF!,#REF!,#REF!</definedName>
    <definedName name="P1_eso" hidden="1">#REF!,#REF!,#REF!,#REF!,#REF!,#REF!,#REF!</definedName>
    <definedName name="P1_ESO_PROT" hidden="1">#REF!,#REF!,#REF!,#REF!,#REF!,#REF!,#REF!,#REF!</definedName>
    <definedName name="P1_net" hidden="1">#REF!,#REF!,#REF!,#REF!,#REF!,#REF!,#REF!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hidden="1">#REF!,#REF!,#REF!,#REF!,#REF!,#REF!,#REF!</definedName>
    <definedName name="P1_SCOPE_DOP" hidden="1">#REF!,#REF!,#REF!,#REF!,#REF!,#REF!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?axis?R?ДОГОВОР" hidden="1">#REF!,#REF!,#REF!,#REF!,#REF!,#REF!,#REF!,#REF!,#REF!,#REF!,#REF!</definedName>
    <definedName name="P1_T16?axis?R?ДОГОВОР?" hidden="1">#REF!,#REF!,#REF!,#REF!,#REF!,#REF!,#REF!,#REF!,#REF!,#REF!,#REF!,#REF!,#REF!,#REF!,#REF!,#REF!,#REF!</definedName>
    <definedName name="P1_T16?L1" hidden="1">#REF!,#REF!,#REF!,#REF!,#REF!,#REF!,#REF!,#REF!,#REF!,#REF!,#REF!</definedName>
    <definedName name="P1_T16?L1.x" hidden="1">#REF!,#REF!,#REF!,#REF!,#REF!,#REF!,#REF!,#REF!,#REF!,#REF!,#REF!</definedName>
    <definedName name="P1_T16_Protect" hidden="1">#REF!,#REF!,#REF!,#REF!,#REF!,#REF!,#REF!,#REF!</definedName>
    <definedName name="P1_T18.2_Protect" hidden="1">#REF!,#REF!,#REF!,#REF!,#REF!,#REF!,#REF!</definedName>
    <definedName name="P1_T20_Protection" hidden="1">#REF!,#REF!,#REF!,#REF!,#REF!,#REF!,#REF!,#REF!,#REF!</definedName>
    <definedName name="P1_T4_Protect" hidden="1">#REF!,#REF!,#REF!,#REF!,#REF!,#REF!,#REF!,#REF!,#REF!</definedName>
    <definedName name="P1_T6_Protect" hidden="1">#REF!,#REF!,#REF!,#REF!,#REF!,#REF!,#REF!,#REF!,#REF!</definedName>
    <definedName name="P10_SCOPE_FULL_LOAD" hidden="1">#REF!,#REF!,#REF!,#REF!,#REF!,#REF!</definedName>
    <definedName name="P10_T1_Protect" hidden="1">#REF!,#REF!,#REF!,#REF!,#REF!</definedName>
    <definedName name="P11_SCOPE_FULL_LOAD" hidden="1">#REF!,#REF!,#REF!,#REF!,#REF!</definedName>
    <definedName name="P11_T1_Protect" hidden="1">#REF!,#REF!,#REF!,#REF!,#REF!</definedName>
    <definedName name="P12_SCOPE_FULL_LOAD" hidden="1">#REF!,#REF!,#REF!,#REF!,#REF!,#REF!</definedName>
    <definedName name="P12_T1_Protect" hidden="1">#REF!,#REF!,#REF!,#REF!,#REF!</definedName>
    <definedName name="P13_SCOPE_FULL_LOAD" hidden="1">#REF!,#REF!,#REF!,#REF!,#REF!,#REF!</definedName>
    <definedName name="P13_T1_Protect" hidden="1">#REF!,#REF!,#REF!,#REF!,#REF!</definedName>
    <definedName name="P14_SCOPE_FULL_LOAD" hidden="1">#REF!,#REF!,#REF!,#REF!,#REF!,#REF!</definedName>
    <definedName name="P14_T1_Protect" hidden="1">#REF!,#REF!,#REF!,#REF!,#REF!</definedName>
    <definedName name="P15_SCOPE_FULL_LOAD" hidden="1">#REF!,#REF!,#REF!,#REF!,#REF!,P1_SCOPE_FULL_LOAD</definedName>
    <definedName name="P15_T1_Protect" hidden="1">#REF!,#REF!,#REF!,#REF!,#REF!</definedName>
    <definedName name="P16_SCOPE_FULL_LOAD" hidden="1">#REF!,#REF!,#REF!,#REF!,#REF!,#REF!,#REF!</definedName>
    <definedName name="P16_T1_Protect" hidden="1">#REF!,#REF!,#REF!,#REF!,#REF!,#REF!</definedName>
    <definedName name="P17_SCOPE_FULL_LOAD" hidden="1">#REF!,P10_SCOPE_FULL_LOAD,P11_SCOPE_FULL_LOAD,P12_SCOPE_FULL_LOAD,P13_SCOPE_FULL_LOAD,P14_SCOPE_FULL_LOAD,P15_SCOPE_FULL_LOAD</definedName>
    <definedName name="P17_T1_Protect" hidden="1">#REF!,#REF!,#REF!,#REF!,#REF!</definedName>
    <definedName name="P19_T1_Protect" hidden="1">#N/A</definedName>
    <definedName name="P2_dip" hidden="1">#REF!,#REF!,#REF!,#REF!,#REF!,#REF!,#REF!</definedName>
    <definedName name="P2_SC_CLR" hidden="1">#REF!,#REF!,#REF!,#REF!,#REF!</definedName>
    <definedName name="P2_SC22" hidden="1">#REF!,#REF!,#REF!,#REF!,#REF!,#REF!,#REF!</definedName>
    <definedName name="P2_SCOPE_16_PRT" hidden="1">#REF!,#REF!,#REF!,#REF!,#REF!,#REF!,#REF!,#REF!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hidden="1">#REF!,#REF!,#REF!,#REF!,#REF!,#REF!</definedName>
    <definedName name="P2_SCOPE_SV_PRT" hidden="1">#REF!,#REF!,#REF!,#REF!,#REF!,#REF!,#REF!</definedName>
    <definedName name="P2_T1_Protect" hidden="1">#REF!,#REF!,#REF!,#REF!,#REF!,#REF!</definedName>
    <definedName name="P2_T4_Protect" hidden="1">#REF!,#REF!,#REF!,#REF!,#REF!,#REF!,#REF!,#REF!,#REF!</definedName>
    <definedName name="P3_dip" hidden="1">#REF!,#REF!,#REF!,#REF!,#REF!,#REF!,#REF!,#REF!</definedName>
    <definedName name="P3_SC22" hidden="1">#REF!,#REF!,#REF!,#REF!,#REF!,#REF!</definedName>
    <definedName name="P3_SCOPE_F1_PRT" hidden="1">#REF!,#REF!,#REF!,#REF!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4_dip" hidden="1">#REF!,#REF!,#REF!,#REF!,#REF!,#REF!,#REF!,#REF!</definedName>
    <definedName name="P4_SCOPE_F1_PRT" hidden="1">#REF!,#REF!,#REF!,#REF!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hidden="1">#REF!,#REF!,#REF!,#REF!,#REF!,#REF!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#REF!,#REF!,#REF!,#REF!,#REF!</definedName>
    <definedName name="P5_T1_Protect" hidden="1">#REF!,#REF!,#REF!,#REF!,#REF!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#REF!,#REF!,#REF!,#REF!,#REF!</definedName>
    <definedName name="P6_T1_Protect" hidden="1">#REF!,#REF!,#REF!,#REF!,#REF!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#REF!,#REF!,#REF!,#REF!,#REF!</definedName>
    <definedName name="P7_T1_Protect" hidden="1">#REF!,#REF!,#REF!,#REF!,#REF!</definedName>
    <definedName name="P8_SCOPE_FULL_LOAD" hidden="1">#REF!,#REF!,#REF!,#REF!,#REF!,#REF!</definedName>
    <definedName name="P8_SCOPE_NOTIND" hidden="1">#REF!,#REF!,#REF!,#REF!,#REF!,#REF!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9_SCOPE_FULL_LOAD" hidden="1">#REF!,#REF!,#REF!,#REF!,#REF!,#REF!</definedName>
    <definedName name="P9_SCOPE_NotInd" hidden="1">#REF!,#REF!,#REF!,#REF!,#REF!,#REF!,#REF!,#REF!</definedName>
    <definedName name="P9_T1_Protect" hidden="1">#REF!,#REF!,#REF!,#REF!,#REF!</definedName>
    <definedName name="pIns_ws_01_3">#REF!</definedName>
    <definedName name="PORT_PrjPeriods">#REF!</definedName>
    <definedName name="prd">#REF!</definedName>
    <definedName name="prim_03">#REF!</definedName>
    <definedName name="PrjTariff">#REF!</definedName>
    <definedName name="qr110to10">#REF!</definedName>
    <definedName name="qr110to35">#REF!</definedName>
    <definedName name="qr220to10_2">#REF!</definedName>
    <definedName name="qr220to110">#REF!</definedName>
    <definedName name="qr220to35">#REF!</definedName>
    <definedName name="qr35to10">#REF!</definedName>
    <definedName name="Quarter2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EGION">#REF!</definedName>
    <definedName name="region_name">#REF!</definedName>
    <definedName name="SAPBEXrevision" hidden="1">1</definedName>
    <definedName name="SAPBEXsysID" hidden="1">"BW2"</definedName>
    <definedName name="SAPBEXwbID" hidden="1">"479GSPMTNK9HM4ZSIVE5K2SH6"</definedName>
    <definedName name="tavrich">#REF!</definedName>
    <definedName name="version">#REF!</definedName>
    <definedName name="wrn" hidden="1">{"glc1",#N/A,FALSE,"GLC";"glc2",#N/A,FALSE,"GLC";"glc3",#N/A,FALSE,"GLC";"glc4",#N/A,FALSE,"GLC";"glc5",#N/A,FALSE,"GLC"}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Сравнение._.с._.отраслями." hidden="1">{#N/A,#N/A,TRUE,"Лист1";#N/A,#N/A,TRUE,"Лист2";#N/A,#N/A,TRUE,"Лист3"}</definedName>
    <definedName name="Years">#REF!</definedName>
    <definedName name="а" hidden="1">{"glc1",#N/A,FALSE,"GLC";"glc2",#N/A,FALSE,"GLC";"glc3",#N/A,FALSE,"GLC";"glc4",#N/A,FALSE,"GLC";"glc5",#N/A,FALSE,"GLC"}</definedName>
    <definedName name="апап" hidden="1">#REF!</definedName>
    <definedName name="вап" hidden="1">#REF!</definedName>
    <definedName name="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итт" hidden="1">{#N/A,#N/A,TRUE,"Лист1";#N/A,#N/A,TRUE,"Лист2";#N/A,#N/A,TRUE,"Лист3"}</definedName>
    <definedName name="вс" hidden="1">{#N/A,#N/A,FALSE,"Aging Summary";#N/A,#N/A,FALSE,"Ratio Analysis";#N/A,#N/A,FALSE,"Test 120 Day Accts";#N/A,#N/A,FALSE,"Tickmarks"}</definedName>
    <definedName name="вуув" hidden="1">{#N/A,#N/A,TRUE,"Лист1";#N/A,#N/A,TRUE,"Лист2";#N/A,#N/A,TRUE,"Лист3"}</definedName>
    <definedName name="ВЫР">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" hidden="1">#REF!</definedName>
    <definedName name="ДатаТекст">#REF!</definedName>
    <definedName name="дд" hidden="1">#REF!</definedName>
    <definedName name="дддд" hidden="1">#REF!</definedName>
    <definedName name="и" hidden="1">{"glc1",#N/A,FALSE,"GLC";"glc2",#N/A,FALSE,"GLC";"glc3",#N/A,FALSE,"GLC";"glc4",#N/A,FALSE,"GLC";"glc5",#N/A,FALSE,"GLC"}</definedName>
    <definedName name="индцкавг98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тр">#REF!</definedName>
    <definedName name="лщжо" hidden="1">{#N/A,#N/A,TRUE,"Лист1";#N/A,#N/A,TRUE,"Лист2";#N/A,#N/A,TRUE,"Лист3"}</definedName>
    <definedName name="мДата">#REF!</definedName>
    <definedName name="НБд">#REF!</definedName>
    <definedName name="ншш" hidden="1">{#N/A,#N/A,TRUE,"Лист1";#N/A,#N/A,TRUE,"Лист2";#N/A,#N/A,TRUE,"Лист3"}</definedName>
    <definedName name="о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556">#REF!</definedName>
    <definedName name="о_557">#REF!</definedName>
    <definedName name="о_мв10ат1i">#REF!</definedName>
    <definedName name="о_мв10ат2i">#REF!</definedName>
    <definedName name="о_шсов220">#REF!</definedName>
    <definedName name="_xlnm.Print_Area" localSheetId="0">'Финансовый план 2025'!$A$1:$T$458</definedName>
    <definedName name="ОТДАЧА">#REF!</definedName>
    <definedName name="Отдача_ГРУ">#REF!</definedName>
    <definedName name="Отдача110">#REF!</definedName>
    <definedName name="ОтпВСеть">#REF!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556">#REF!</definedName>
    <definedName name="п_557">#REF!</definedName>
    <definedName name="п_в15ат1">#REF!</definedName>
    <definedName name="п_в15ат2">#REF!</definedName>
    <definedName name="п_мв10ат1i">#REF!</definedName>
    <definedName name="п_мв10ат2i">#REF!</definedName>
    <definedName name="п_ф6">#REF!</definedName>
    <definedName name="п_ф9">#REF!</definedName>
    <definedName name="п_шсов220">#REF!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ПЖТ">#REF!</definedName>
    <definedName name="прибыль3" hidden="1">{#N/A,#N/A,TRUE,"Лист1";#N/A,#N/A,TRUE,"Лист2";#N/A,#N/A,TRUE,"Лист3"}</definedName>
    <definedName name="ПРИЕМ">#REF!</definedName>
    <definedName name="Прием110">#REF!</definedName>
    <definedName name="ПРИХОД">#REF!</definedName>
    <definedName name="ПрНуж">#REF!</definedName>
    <definedName name="рис1" hidden="1">{#N/A,#N/A,TRUE,"Лист1";#N/A,#N/A,TRUE,"Лист2";#N/A,#N/A,TRUE,"Лист3"}</definedName>
    <definedName name="ррр" hidden="1">{"glc1",#N/A,FALSE,"GLC";"glc2",#N/A,FALSE,"GLC";"glc3",#N/A,FALSE,"GLC";"glc4",#N/A,FALSE,"GLC";"glc5",#N/A,FALSE,"GLC"}</definedName>
    <definedName name="СН">#REF!</definedName>
    <definedName name="СН_Б">#REF!</definedName>
    <definedName name="СН_З">#REF!</definedName>
    <definedName name="СН_И">#REF!</definedName>
    <definedName name="СН_С">#REF!</definedName>
    <definedName name="СН_Т">#REF!</definedName>
    <definedName name="тп" hidden="1">{#N/A,#N/A,TRUE,"Лист1";#N/A,#N/A,TRUE,"Лист2";#N/A,#N/A,TRUE,"Лист3"}</definedName>
    <definedName name="ТЭП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СН">#REF!</definedName>
    <definedName name="ФЦН1">#REF!</definedName>
    <definedName name="ФЦН2">#REF!</definedName>
    <definedName name="ХН">#REF!</definedName>
    <definedName name="ы11">#REF!</definedName>
    <definedName name="ыапр" hidden="1">{#N/A,#N/A,TRUE,"Лист1";#N/A,#N/A,TRUE,"Лист2";#N/A,#N/A,TRUE,"Лист3"}</definedName>
    <definedName name="ыва" hidden="1">#REF!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2" l="1"/>
  <c r="Q19" i="2" l="1"/>
  <c r="T433" i="2" l="1"/>
  <c r="T428" i="2" s="1"/>
  <c r="S433" i="2"/>
  <c r="S428" i="2" s="1"/>
  <c r="R433" i="2"/>
  <c r="R428" i="2" s="1"/>
  <c r="Q433" i="2"/>
  <c r="Q428" i="2" s="1"/>
  <c r="P433" i="2"/>
  <c r="P428" i="2" s="1"/>
  <c r="O433" i="2"/>
  <c r="O428" i="2" s="1"/>
  <c r="N433" i="2"/>
  <c r="N428" i="2" s="1"/>
  <c r="M433" i="2"/>
  <c r="M428" i="2" s="1"/>
  <c r="L433" i="2"/>
  <c r="L428" i="2" s="1"/>
  <c r="K433" i="2"/>
  <c r="K428" i="2" s="1"/>
  <c r="J433" i="2"/>
  <c r="J428" i="2" s="1"/>
  <c r="I433" i="2"/>
  <c r="I428" i="2" s="1"/>
  <c r="K365" i="2"/>
  <c r="M365" i="2" s="1"/>
  <c r="O365" i="2" s="1"/>
  <c r="Q365" i="2" s="1"/>
  <c r="T244" i="2"/>
  <c r="S244" i="2"/>
  <c r="R234" i="2"/>
  <c r="R233" i="2" s="1"/>
  <c r="Q234" i="2"/>
  <c r="P234" i="2"/>
  <c r="O234" i="2"/>
  <c r="O233" i="2" s="1"/>
  <c r="N234" i="2"/>
  <c r="N233" i="2" s="1"/>
  <c r="M234" i="2"/>
  <c r="M233" i="2" s="1"/>
  <c r="L234" i="2"/>
  <c r="K234" i="2"/>
  <c r="J234" i="2"/>
  <c r="J233" i="2" s="1"/>
  <c r="I234" i="2"/>
  <c r="I233" i="2" s="1"/>
  <c r="Q233" i="2"/>
  <c r="P233" i="2"/>
  <c r="O220" i="2"/>
  <c r="L220" i="2"/>
  <c r="N220" i="2"/>
  <c r="M220" i="2"/>
  <c r="R220" i="2"/>
  <c r="Q220" i="2"/>
  <c r="R208" i="2"/>
  <c r="P208" i="2"/>
  <c r="N208" i="2"/>
  <c r="O201" i="2"/>
  <c r="M201" i="2"/>
  <c r="I201" i="2"/>
  <c r="R201" i="2"/>
  <c r="Q201" i="2"/>
  <c r="N201" i="2"/>
  <c r="L201" i="2"/>
  <c r="K201" i="2"/>
  <c r="T201" i="2"/>
  <c r="S201" i="2"/>
  <c r="P201" i="2"/>
  <c r="J201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L122" i="2"/>
  <c r="K122" i="2"/>
  <c r="K233" i="2" l="1"/>
  <c r="S234" i="2"/>
  <c r="S233" i="2" s="1"/>
  <c r="L233" i="2"/>
  <c r="T234" i="2"/>
  <c r="T233" i="2" s="1"/>
  <c r="I220" i="2"/>
  <c r="S220" i="2"/>
  <c r="T220" i="2"/>
  <c r="K220" i="2"/>
  <c r="K244" i="2" s="1"/>
  <c r="P220" i="2"/>
  <c r="P244" i="2" s="1"/>
  <c r="S122" i="2"/>
  <c r="T122" i="2"/>
  <c r="R244" i="2"/>
  <c r="N241" i="2"/>
  <c r="O371" i="2"/>
  <c r="O370" i="2" s="1"/>
  <c r="R241" i="2"/>
  <c r="J208" i="2"/>
  <c r="J241" i="2" s="1"/>
  <c r="L244" i="2"/>
  <c r="J220" i="2"/>
  <c r="J244" i="2" s="1"/>
  <c r="M208" i="2"/>
  <c r="M241" i="2" s="1"/>
  <c r="P241" i="2"/>
  <c r="J122" i="2"/>
  <c r="I122" i="2"/>
  <c r="Q208" i="2"/>
  <c r="Q241" i="2" s="1"/>
  <c r="I183" i="2"/>
  <c r="R371" i="2"/>
  <c r="R370" i="2" s="1"/>
  <c r="I208" i="2"/>
  <c r="I241" i="2" s="1"/>
  <c r="Q371" i="2"/>
  <c r="Q370" i="2" s="1"/>
  <c r="K371" i="2"/>
  <c r="K370" i="2" s="1"/>
  <c r="M371" i="2"/>
  <c r="M370" i="2" s="1"/>
  <c r="O244" i="2"/>
  <c r="I244" i="2"/>
  <c r="M244" i="2"/>
  <c r="O208" i="2"/>
  <c r="O241" i="2" s="1"/>
  <c r="Q244" i="2"/>
  <c r="I165" i="2"/>
  <c r="I371" i="2"/>
  <c r="I370" i="2" s="1"/>
  <c r="T208" i="2"/>
  <c r="L208" i="2"/>
  <c r="N244" i="2"/>
  <c r="J371" i="2" l="1"/>
  <c r="J370" i="2" s="1"/>
  <c r="N371" i="2"/>
  <c r="N370" i="2" s="1"/>
  <c r="P371" i="2"/>
  <c r="P370" i="2" s="1"/>
  <c r="J94" i="2"/>
  <c r="S371" i="2"/>
  <c r="I94" i="2"/>
  <c r="T241" i="2"/>
  <c r="L241" i="2"/>
  <c r="J21" i="2"/>
  <c r="I250" i="2"/>
  <c r="I240" i="2"/>
  <c r="I248" i="2" s="1"/>
  <c r="J165" i="2"/>
  <c r="S208" i="2"/>
  <c r="K208" i="2"/>
  <c r="I21" i="2"/>
  <c r="L371" i="2"/>
  <c r="L370" i="2" s="1"/>
  <c r="T371" i="2"/>
  <c r="K241" i="2" l="1"/>
  <c r="S241" i="2" s="1"/>
  <c r="O94" i="2" l="1"/>
  <c r="P94" i="2" l="1"/>
  <c r="M94" i="2" l="1"/>
  <c r="Q94" i="2"/>
  <c r="S165" i="2" l="1"/>
  <c r="T165" i="2"/>
  <c r="N94" i="2"/>
  <c r="K21" i="2"/>
  <c r="K165" i="2"/>
  <c r="L165" i="2"/>
  <c r="R94" i="2"/>
  <c r="L21" i="2"/>
  <c r="P21" i="2" l="1"/>
  <c r="K94" i="2"/>
  <c r="S94" i="2"/>
  <c r="O21" i="2"/>
  <c r="L94" i="2"/>
  <c r="T94" i="2"/>
  <c r="P165" i="2" l="1"/>
  <c r="O165" i="2"/>
  <c r="Q21" i="2" l="1"/>
  <c r="R21" i="2"/>
  <c r="N165" i="2"/>
  <c r="M165" i="2"/>
  <c r="M21" i="2"/>
  <c r="N21" i="2"/>
  <c r="T21" i="2" l="1"/>
  <c r="S21" i="2"/>
  <c r="R165" i="2"/>
  <c r="Q165" i="2"/>
  <c r="O122" i="2" l="1"/>
  <c r="P122" i="2" l="1"/>
  <c r="M122" i="2"/>
  <c r="Q122" i="2"/>
  <c r="N122" i="2" l="1"/>
  <c r="R122" i="2"/>
  <c r="I36" i="2" l="1"/>
  <c r="I79" i="2" s="1"/>
  <c r="I107" i="2" s="1"/>
  <c r="I137" i="2" l="1"/>
  <c r="I157" i="2"/>
  <c r="I19" i="2"/>
  <c r="J183" i="2"/>
  <c r="J36" i="2"/>
  <c r="J79" i="2" s="1"/>
  <c r="J107" i="2" s="1"/>
  <c r="J137" i="2" l="1"/>
  <c r="J157" i="2"/>
  <c r="J240" i="2"/>
  <c r="J248" i="2" s="1"/>
  <c r="J250" i="2"/>
  <c r="K183" i="2"/>
  <c r="K240" i="2" s="1"/>
  <c r="K248" i="2" s="1"/>
  <c r="K36" i="2"/>
  <c r="K79" i="2" s="1"/>
  <c r="K107" i="2" s="1"/>
  <c r="L249" i="2" l="1"/>
  <c r="K249" i="2"/>
  <c r="K250" i="2" s="1"/>
  <c r="M249" i="2" s="1"/>
  <c r="K137" i="2"/>
  <c r="K157" i="2"/>
  <c r="L183" i="2"/>
  <c r="L240" i="2" s="1"/>
  <c r="L248" i="2" s="1"/>
  <c r="L36" i="2"/>
  <c r="L79" i="2" s="1"/>
  <c r="L107" i="2" s="1"/>
  <c r="L157" i="2" l="1"/>
  <c r="L137" i="2"/>
  <c r="M36" i="2"/>
  <c r="M79" i="2" s="1"/>
  <c r="M183" i="2"/>
  <c r="M240" i="2" s="1"/>
  <c r="M248" i="2" s="1"/>
  <c r="L250" i="2"/>
  <c r="N249" i="2" s="1"/>
  <c r="M107" i="2" l="1"/>
  <c r="N183" i="2"/>
  <c r="N240" i="2" s="1"/>
  <c r="N248" i="2" s="1"/>
  <c r="N36" i="2"/>
  <c r="N79" i="2" s="1"/>
  <c r="M137" i="2"/>
  <c r="M250" i="2"/>
  <c r="O249" i="2" s="1"/>
  <c r="M157" i="2" l="1"/>
  <c r="N107" i="2"/>
  <c r="N250" i="2"/>
  <c r="P249" i="2" s="1"/>
  <c r="O36" i="2"/>
  <c r="O79" i="2" s="1"/>
  <c r="O183" i="2"/>
  <c r="O240" i="2" s="1"/>
  <c r="O248" i="2" s="1"/>
  <c r="N157" i="2" l="1"/>
  <c r="N137" i="2"/>
  <c r="O107" i="2"/>
  <c r="O250" i="2"/>
  <c r="Q249" i="2" s="1"/>
  <c r="P36" i="2"/>
  <c r="P79" i="2" s="1"/>
  <c r="P183" i="2"/>
  <c r="O137" i="2" l="1"/>
  <c r="O157" i="2"/>
  <c r="P107" i="2"/>
  <c r="Q183" i="2"/>
  <c r="Q240" i="2" s="1"/>
  <c r="Q248" i="2" s="1"/>
  <c r="Q36" i="2"/>
  <c r="Q79" i="2" s="1"/>
  <c r="P240" i="2"/>
  <c r="P248" i="2" s="1"/>
  <c r="P250" i="2"/>
  <c r="P157" i="2" l="1"/>
  <c r="P137" i="2"/>
  <c r="Q107" i="2"/>
  <c r="R36" i="2"/>
  <c r="R79" i="2" s="1"/>
  <c r="R249" i="2"/>
  <c r="T249" i="2" s="1"/>
  <c r="Q250" i="2"/>
  <c r="S249" i="2" s="1"/>
  <c r="R183" i="2"/>
  <c r="R240" i="2" s="1"/>
  <c r="R248" i="2" s="1"/>
  <c r="Q137" i="2" l="1"/>
  <c r="Q157" i="2"/>
  <c r="R107" i="2"/>
  <c r="S36" i="2"/>
  <c r="S79" i="2" s="1"/>
  <c r="S107" i="2" s="1"/>
  <c r="S183" i="2"/>
  <c r="S240" i="2" s="1"/>
  <c r="S248" i="2" s="1"/>
  <c r="R250" i="2"/>
  <c r="S250" i="2" l="1"/>
  <c r="R137" i="2"/>
  <c r="R157" i="2"/>
  <c r="T36" i="2"/>
  <c r="T79" i="2" s="1"/>
  <c r="T107" i="2" s="1"/>
  <c r="T183" i="2"/>
  <c r="S137" i="2"/>
  <c r="S157" i="2"/>
  <c r="T240" i="2" l="1"/>
  <c r="T248" i="2" s="1"/>
  <c r="T250" i="2"/>
  <c r="T137" i="2"/>
  <c r="T157" i="2"/>
</calcChain>
</file>

<file path=xl/sharedStrings.xml><?xml version="1.0" encoding="utf-8"?>
<sst xmlns="http://schemas.openxmlformats.org/spreadsheetml/2006/main" count="1432" uniqueCount="707">
  <si>
    <t>Приложение № 1</t>
  </si>
  <si>
    <t>к приказу Минэнерго России</t>
  </si>
  <si>
    <t>от 13.04.2017 № 310</t>
  </si>
  <si>
    <t xml:space="preserve">Форма № </t>
  </si>
  <si>
    <t xml:space="preserve"> Финансовый план субъекта электроэнергетики</t>
  </si>
  <si>
    <t>Инвестиционная программа</t>
  </si>
  <si>
    <t>ГУП НАО "Нарьян-Марская электростанция"</t>
  </si>
  <si>
    <t>полное наименование субъекта электроэнергетики</t>
  </si>
  <si>
    <t xml:space="preserve">Субъект Российской Федерации: </t>
  </si>
  <si>
    <t>Ненецкий автономный округ</t>
  </si>
  <si>
    <t xml:space="preserve">Год раскрытия (предоставления) информации: </t>
  </si>
  <si>
    <t xml:space="preserve"> год</t>
  </si>
  <si>
    <t>Утвержденные плановые значения показателей приведены в соответствии</t>
  </si>
  <si>
    <t>с</t>
  </si>
  <si>
    <t>реквизиты решения органа исполнительной власти, утвердившего инвестиционную программу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</si>
  <si>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</si>
  <si>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</si>
  <si>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</si>
  <si>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</si>
  <si>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</si>
  <si>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</si>
  <si>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</si>
  <si>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</si>
  <si>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</si>
  <si>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</si>
  <si>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</si>
  <si>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Итого за период реализации инвестиционной программы</t>
  </si>
  <si>
    <t>Факт</t>
  </si>
  <si>
    <t>План (Утвержденный план)</t>
  </si>
  <si>
    <t>Предложение по корректировке утвержденного плана</t>
  </si>
  <si>
    <t>БЮДЖЕТ ДОХОДОВ И РАСХОДОВ</t>
  </si>
  <si>
    <t>I</t>
  </si>
  <si>
    <t>Выручка от реализации товаров (работ, услуг) всего, в том числе *:</t>
  </si>
  <si>
    <t>млн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</si>
  <si>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</si>
  <si>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</si>
  <si>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</si>
  <si>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</si>
  <si>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</si>
  <si>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</si>
  <si>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</si>
  <si>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</si>
  <si>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</si>
  <si>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</si>
  <si>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</si>
  <si>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</si>
  <si>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1.4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</si>
  <si>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</si>
  <si>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</si>
  <si>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</si>
  <si>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</si>
  <si>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</si>
  <si>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</si>
  <si>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</si>
  <si>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</si>
  <si>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</si>
  <si>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</si>
  <si>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</si>
  <si>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</si>
  <si>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</si>
  <si>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</si>
  <si>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</si>
  <si>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</si>
  <si>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</si>
  <si>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</si>
  <si>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</si>
  <si>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</si>
  <si>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</si>
  <si>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</si>
  <si>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</si>
  <si>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</si>
  <si>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</si>
  <si>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</si>
  <si>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</si>
  <si>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</si>
  <si>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</si>
  <si>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</si>
  <si>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</si>
  <si>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</si>
  <si>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</si>
  <si>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</si>
  <si>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</si>
  <si>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</si>
  <si>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</si>
  <si>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</si>
  <si>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</si>
  <si>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</si>
  <si>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</si>
  <si>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</si>
  <si>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</si>
  <si>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</si>
  <si>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</si>
  <si>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</si>
  <si>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</si>
  <si>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</si>
  <si>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</si>
  <si>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</si>
  <si>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</si>
  <si>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</si>
  <si>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</si>
  <si>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</si>
  <si>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</si>
  <si>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</si>
  <si>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</si>
  <si>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</si>
  <si>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</si>
  <si>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</si>
  <si>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</si>
  <si>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</si>
  <si>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</si>
  <si>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</si>
  <si>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</si>
  <si>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</si>
  <si>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</si>
  <si>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</si>
  <si>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</si>
  <si>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</si>
  <si>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</si>
  <si>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</si>
  <si>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</si>
  <si>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</si>
  <si>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</si>
  <si>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</si>
  <si>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</si>
  <si>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</si>
  <si>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</si>
  <si>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</si>
  <si>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</si>
  <si>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</si>
  <si>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</si>
  <si>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</si>
  <si>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</si>
  <si>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</si>
  <si>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</si>
  <si>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</si>
  <si>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</si>
  <si>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</si>
  <si>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</si>
  <si>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</si>
  <si>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</si>
  <si>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</si>
  <si>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</si>
  <si>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</si>
  <si>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</si>
  <si>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</si>
  <si>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</si>
  <si>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</si>
  <si>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</si>
  <si>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</si>
  <si>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4.1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</si>
  <si>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</si>
  <si>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</si>
  <si>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</si>
  <si>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</si>
  <si>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</si>
  <si>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</si>
  <si>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</si>
  <si>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</si>
  <si>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</si>
  <si>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</si>
  <si>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</si>
  <si>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</si>
  <si>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</si>
  <si>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</si>
  <si>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</si>
  <si>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</si>
  <si>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</si>
  <si>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</si>
  <si>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</si>
  <si>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</si>
  <si>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</si>
  <si>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</si>
  <si>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</si>
  <si>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5.1</t>
  </si>
  <si>
    <t>Производство и поставка электрической энергии на оптовом рынке электрической энергии и мощности</t>
  </si>
  <si>
    <t>5.1.1</t>
  </si>
  <si>
    <t>5.1.2</t>
  </si>
  <si>
    <t>5.1.3</t>
  </si>
  <si>
    <t>5.2</t>
  </si>
  <si>
    <t>5.3</t>
  </si>
  <si>
    <t>5.4</t>
  </si>
  <si>
    <t>5.5</t>
  </si>
  <si>
    <t>5.6</t>
  </si>
  <si>
    <t>5.7</t>
  </si>
  <si>
    <t>5.8</t>
  </si>
  <si>
    <t>5.8.1</t>
  </si>
  <si>
    <t>5.8.2</t>
  </si>
  <si>
    <t>5.9</t>
  </si>
  <si>
    <t>VI</t>
  </si>
  <si>
    <t>Налог на прибыль всего, в том числе:</t>
  </si>
  <si>
    <t>6.1</t>
  </si>
  <si>
    <t>6.1.1</t>
  </si>
  <si>
    <t>6.1.2</t>
  </si>
  <si>
    <t>6.1.3</t>
  </si>
  <si>
    <t>6.2</t>
  </si>
  <si>
    <t>Производство и поставка тепловой энергии (мощности);</t>
  </si>
  <si>
    <t>6.3</t>
  </si>
  <si>
    <t>Оказание услуг по передаче электрической энергии;</t>
  </si>
  <si>
    <t>6.4</t>
  </si>
  <si>
    <t>Оказание услуг по передаче тепловой энергии, теплоносителя;</t>
  </si>
  <si>
    <t>6.5</t>
  </si>
  <si>
    <t>Оказание услуг по технологическому присоединению;</t>
  </si>
  <si>
    <t>6.6</t>
  </si>
  <si>
    <t>Реализация электрической энергии и мощности;</t>
  </si>
  <si>
    <t>6.7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</si>
  <si>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</si>
  <si>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</si>
  <si>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</si>
  <si>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</si>
  <si>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</si>
  <si>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</si>
  <si>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</si>
  <si>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</si>
  <si>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7.1</t>
  </si>
  <si>
    <t>7.1.1</t>
  </si>
  <si>
    <t>7.1.2</t>
  </si>
  <si>
    <t>7.1.3</t>
  </si>
  <si>
    <t>7.2</t>
  </si>
  <si>
    <t>7.3</t>
  </si>
  <si>
    <t>7.4</t>
  </si>
  <si>
    <t>7.5</t>
  </si>
  <si>
    <t>7.6</t>
  </si>
  <si>
    <t>7.7</t>
  </si>
  <si>
    <t>7.8</t>
  </si>
  <si>
    <t>7.8.1</t>
  </si>
  <si>
    <t>7.8.2</t>
  </si>
  <si>
    <t>7.9</t>
  </si>
  <si>
    <t>VIII</t>
  </si>
  <si>
    <t>Направления использования чистой прибыли</t>
  </si>
  <si>
    <t>8.1</t>
  </si>
  <si>
    <t>На инвестиции</t>
  </si>
  <si>
    <t>8.2</t>
  </si>
  <si>
    <t>Резервный фонд</t>
  </si>
  <si>
    <t>8.3</t>
  </si>
  <si>
    <t>Выплата дивидендов</t>
  </si>
  <si>
    <t>8.4</t>
  </si>
  <si>
    <t>Остаток на развитие</t>
  </si>
  <si>
    <t>IX</t>
  </si>
  <si>
    <t>-</t>
  </si>
  <si>
    <t>9.1</t>
  </si>
  <si>
    <t>Прибыль до налогообложения без учета процентов к уплате и амортизации (строка V + строка 4.2.2 + строка II.IV)</t>
  </si>
  <si>
    <t>9.2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</si>
  <si>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</si>
  <si>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</si>
  <si>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</si>
  <si>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9.3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</si>
  <si>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</si>
  <si>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</si>
  <si>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</si>
  <si>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9.4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</si>
  <si>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</si>
  <si>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</si>
  <si>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</si>
  <si>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</si>
  <si>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</t>
  </si>
  <si>
    <t>10.1.1</t>
  </si>
  <si>
    <t>10.1.2</t>
  </si>
  <si>
    <t>10.1.3</t>
  </si>
  <si>
    <t>10.2</t>
  </si>
  <si>
    <t>10.3</t>
  </si>
  <si>
    <t>10.4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</si>
  <si>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</si>
  <si>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</si>
  <si>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</si>
  <si>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</si>
  <si>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</si>
  <si>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</si>
  <si>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</si>
  <si>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</si>
  <si>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</si>
  <si>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</si>
  <si>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</si>
  <si>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</si>
  <si>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</si>
  <si>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</si>
  <si>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</si>
  <si>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</si>
  <si>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</si>
  <si>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</si>
  <si>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</si>
  <si>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</si>
  <si>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на оптовом рынке электрической энергии и мощности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</si>
  <si>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</si>
  <si>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</si>
  <si>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</si>
  <si>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</si>
  <si>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</si>
  <si>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</si>
  <si>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</si>
  <si>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</si>
  <si>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</si>
  <si>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</si>
  <si>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</si>
  <si>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</si>
  <si>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</si>
  <si>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</si>
  <si>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</si>
  <si>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</si>
  <si>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</si>
  <si>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</si>
  <si>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</si>
  <si>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</si>
  <si>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</si>
  <si>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</si>
  <si>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</si>
  <si>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</si>
  <si>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</si>
  <si>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</si>
  <si>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</si>
  <si>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</si>
  <si>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</si>
  <si>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</si>
  <si>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</si>
  <si>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</si>
  <si>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</si>
  <si>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</si>
  <si>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</si>
  <si>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</si>
  <si>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</si>
  <si>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средства федерального бюджета</t>
  </si>
  <si>
    <t>12.2.1.2</t>
  </si>
  <si>
    <t>средства консолидированного бюджета субъекта Российской Федерации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</si>
  <si>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</si>
  <si>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</si>
  <si>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</si>
  <si>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</si>
  <si>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</si>
  <si>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</si>
  <si>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</si>
  <si>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</si>
  <si>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</si>
  <si>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</si>
  <si>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</si>
  <si>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</si>
  <si>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</si>
  <si>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</si>
  <si>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</si>
  <si>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</si>
  <si>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</si>
  <si>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</si>
  <si>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</si>
  <si>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</si>
  <si>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</si>
  <si>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</si>
  <si>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</si>
  <si>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</si>
  <si>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</si>
  <si>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</si>
  <si>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</si>
  <si>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</si>
  <si>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</si>
  <si>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</si>
  <si>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</si>
  <si>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</si>
  <si>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</si>
  <si>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</si>
  <si>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</si>
  <si>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</si>
  <si>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на рефинансирование кредитов и займов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</si>
  <si>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</si>
  <si>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</si>
  <si>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</si>
  <si>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</si>
  <si>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</si>
  <si>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</si>
  <si>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</si>
  <si>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</si>
  <si>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</si>
  <si>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</si>
  <si>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</si>
  <si>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</si>
  <si>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</si>
  <si>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</si>
  <si>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</si>
  <si>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</si>
  <si>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</si>
  <si>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всего, в том числе:</t>
  </si>
  <si>
    <t>15.1.1</t>
  </si>
  <si>
    <t>15.1.2</t>
  </si>
  <si>
    <t>15.1.3</t>
  </si>
  <si>
    <t>15.2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</si>
  <si>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</si>
  <si>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</si>
  <si>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</si>
  <si>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</si>
  <si>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</si>
  <si>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всего,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</si>
  <si>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</si>
  <si>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</si>
  <si>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</si>
  <si>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</si>
  <si>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</si>
  <si>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</si>
  <si>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</si>
  <si>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</si>
  <si>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</si>
  <si>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</si>
  <si>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</si>
  <si>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</si>
  <si>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</si>
  <si>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</si>
  <si>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</si>
  <si>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</si>
  <si>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</si>
  <si>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</si>
  <si>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</si>
  <si>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</si>
  <si>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</si>
  <si>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</si>
  <si>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</si>
  <si>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</si>
  <si>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</si>
  <si>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</si>
  <si>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</si>
  <si>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</si>
  <si>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</si>
  <si>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</si>
  <si>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</si>
  <si>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</si>
  <si>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</si>
  <si>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</si>
  <si>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</si>
  <si>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</si>
  <si>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</si>
  <si>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</si>
  <si>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</si>
  <si>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</si>
  <si>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</si>
  <si>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</si>
  <si>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</si>
  <si>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</si>
  <si>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</si>
  <si>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</si>
  <si>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</si>
  <si>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</si>
  <si>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</si>
  <si>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
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</si>
  <si>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</si>
  <si>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</si>
  <si>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</si>
  <si>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</si>
  <si>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</si>
  <si>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</si>
  <si>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</si>
  <si>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</si>
  <si>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</si>
  <si>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</si>
  <si>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</si>
  <si>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</si>
  <si>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</si>
  <si>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</si>
  <si>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</si>
  <si>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</si>
  <si>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</si>
  <si>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</si>
  <si>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</si>
  <si>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</si>
  <si>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</si>
  <si>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</si>
  <si>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</si>
  <si>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</si>
  <si>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</si>
  <si>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</si>
  <si>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</si>
  <si>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</si>
  <si>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</si>
  <si>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</si>
  <si>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</si>
  <si>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</si>
  <si>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</si>
  <si>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</si>
  <si>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</si>
  <si>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</si>
  <si>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</si>
  <si>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</si>
  <si>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</si>
  <si>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</si>
  <si>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</si>
  <si>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</si>
  <si>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</si>
  <si>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%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</si>
  <si>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</si>
  <si>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</si>
  <si>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</si>
  <si>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</si>
  <si>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</si>
  <si>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</si>
  <si>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</si>
  <si>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</si>
  <si>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</si>
  <si>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</si>
  <si>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</si>
  <si>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</si>
  <si>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</si>
  <si>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</si>
  <si>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</si>
  <si>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</si>
  <si>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</si>
  <si>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</si>
  <si>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</si>
  <si>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
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</si>
  <si>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</si>
  <si>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</si>
  <si>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</si>
  <si>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</si>
  <si>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</si>
  <si>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</si>
  <si>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</si>
  <si>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</si>
  <si>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МВт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</si>
  <si>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</si>
  <si>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</si>
  <si>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</si>
  <si>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</si>
  <si>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</si>
  <si>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</si>
  <si>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</si>
  <si>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</si>
  <si>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</si>
  <si>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 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</si>
  <si>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</si>
  <si>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</si>
  <si>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</si>
  <si>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</si>
  <si>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</si>
  <si>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</si>
  <si>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 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</si>
  <si>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</si>
  <si>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</si>
  <si>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</si>
  <si>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</si>
  <si>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</si>
  <si>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</si>
  <si>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</si>
  <si>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</si>
  <si>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</si>
  <si>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</si>
  <si>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</si>
  <si>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</si>
  <si>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</si>
  <si>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</si>
  <si>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</si>
  <si>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</si>
  <si>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</si>
  <si>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</si>
  <si>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</si>
  <si>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</si>
  <si>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</si>
  <si>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</si>
  <si>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</si>
  <si>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</si>
  <si>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</si>
  <si>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</si>
  <si>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</si>
  <si>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</si>
  <si>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</si>
  <si>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</si>
  <si>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</si>
  <si>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</si>
  <si>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</si>
  <si>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</si>
  <si>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</si>
  <si>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</si>
  <si>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</si>
  <si>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
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</si>
  <si>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</si>
  <si>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</si>
  <si>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</si>
  <si>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</si>
  <si>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</si>
  <si>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</si>
  <si>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</si>
  <si>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</si>
  <si>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</si>
  <si>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</si>
  <si>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</si>
  <si>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</si>
  <si>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</si>
  <si>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</si>
  <si>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</si>
  <si>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</si>
  <si>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</si>
  <si>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</si>
  <si>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</si>
  <si>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</si>
  <si>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</si>
  <si>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</si>
  <si>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</si>
  <si>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
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</si>
  <si>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</si>
  <si>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</si>
  <si>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</si>
  <si>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всего,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</si>
  <si>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</si>
  <si>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</si>
  <si>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</si>
  <si>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</si>
  <si>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</si>
  <si>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2. Источники финансирования инвестиционной программы субъекта электроэнергетики</t>
  </si>
  <si>
    <t>Прогноз (Факт)</t>
  </si>
  <si>
    <t>Факт (Предложение по корректировке утвержденного плана)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</si>
  <si>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</si>
  <si>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</si>
  <si>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</si>
  <si>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</si>
  <si>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</si>
  <si>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</si>
  <si>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1.1.1.1.1</t>
  </si>
  <si>
    <t>1.1.1.1.2</t>
  </si>
  <si>
    <t>1.1.1.1.3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</si>
  <si>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</si>
  <si>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</si>
  <si>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</si>
  <si>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</si>
  <si>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</si>
  <si>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</si>
  <si>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</si>
  <si>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</si>
  <si>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</si>
  <si>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</si>
  <si>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</si>
  <si>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</si>
  <si>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</si>
  <si>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</si>
  <si>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</si>
  <si>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</si>
  <si>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</si>
  <si>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</si>
  <si>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</si>
  <si>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</si>
  <si>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</si>
  <si>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</si>
  <si>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всего,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</si>
  <si>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</si>
  <si>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</si>
  <si>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</si>
  <si>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</si>
  <si>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</si>
  <si>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</si>
  <si>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</si>
  <si>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1.2.1.1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</si>
  <si>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</si>
  <si>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</si>
  <si>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</si>
  <si>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</si>
  <si>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</si>
  <si>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</si>
  <si>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</si>
  <si>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</si>
  <si>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</si>
  <si>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</si>
  <si>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</si>
  <si>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</si>
  <si>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</si>
  <si>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</si>
  <si>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</si>
  <si>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</si>
  <si>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</si>
  <si>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</si>
  <si>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</si>
  <si>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</si>
  <si>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</si>
  <si>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</si>
  <si>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</si>
  <si>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</si>
  <si>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</si>
  <si>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</si>
  <si>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</si>
  <si>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</si>
  <si>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</si>
  <si>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</si>
  <si>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</si>
  <si>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</si>
  <si>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</si>
  <si>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</si>
  <si>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</si>
  <si>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</si>
  <si>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</si>
  <si>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</si>
  <si>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</si>
  <si>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</si>
  <si>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2.5.1.1</t>
  </si>
  <si>
    <t>в том числе средства федерального бюджета, недоиспользованные в прошлых периодах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</si>
  <si>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</si>
  <si>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</si>
  <si>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</si>
  <si>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</si>
  <si>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</si>
  <si>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</si>
  <si>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 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</si>
  <si>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</si>
  <si>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</si>
  <si>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</si>
  <si>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</si>
  <si>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</si>
  <si>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</si>
  <si>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</si>
  <si>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</si>
  <si>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r>
      <t>_____</t>
    </r>
    <r>
      <rPr>
        <b/>
        <sz val="5.85"/>
        <rFont val="Times New Roman"/>
        <family val="1"/>
        <charset val="204"/>
      </rPr>
      <t>Примечание:</t>
    </r>
  </si>
  <si>
    <t>_____*_В строках, содержащих слова "всего, в том числе" указывается сумма нижерасположенных строк соответствующего раздела (подраздела).</t>
  </si>
  <si>
    <t>_____**_Строка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</si>
  <si>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_____***_Указывается на основании заключенных договоров на оказание услуг по передаче электрической энергии.</t>
  </si>
  <si>
    <t>_____****_Указываются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 числе связанного с капитальными вложениями.</t>
  </si>
  <si>
    <t>_____*****_Указывается суммарно стоимость оказанных субъекту электроэнергетики услуг:</t>
  </si>
  <si>
    <t>_____по оперативно-диспетчерскому управлению в электроэнергетике;</t>
  </si>
  <si>
    <t>_____по организации оптовой торговли электрической энергией, мощностью и иными допущенными к обращению на оптовом рынке товарами и услугами;</t>
  </si>
  <si>
    <t>_____по расчету требований и обязательств участников оптового рынка.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</si>
</sst>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 ;[Red]\-0.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5.5"/>
      <name val="Times New Roman"/>
      <family val="1"/>
      <charset val="204"/>
    </font>
    <font>
      <sz val="8"/>
      <name val="Times New Roman"/>
      <family val="1"/>
      <charset val="204"/>
    </font>
    <font>
      <b/>
      <sz val="5.75"/>
      <name val="Times New Roman"/>
      <family val="1"/>
      <charset val="204"/>
    </font>
    <font>
      <i/>
      <sz val="5.75"/>
      <name val="Times New Roman"/>
      <family val="1"/>
      <charset val="204"/>
    </font>
    <font>
      <sz val="5.75"/>
      <name val="Times New Roman"/>
      <family val="1"/>
      <charset val="204"/>
    </font>
    <font>
      <sz val="5.85"/>
      <name val="Times New Roman"/>
      <family val="1"/>
      <charset val="204"/>
    </font>
    <font>
      <sz val="5.85"/>
      <color theme="1"/>
      <name val="Times New Roman"/>
      <family val="1"/>
      <charset val="204"/>
    </font>
    <font>
      <sz val="5.85"/>
      <color rgb="FFFF0000"/>
      <name val="Times New Roman"/>
      <family val="1"/>
      <charset val="204"/>
    </font>
    <font>
      <i/>
      <sz val="5.85"/>
      <name val="Times New Roman"/>
      <family val="1"/>
      <charset val="204"/>
    </font>
    <font>
      <sz val="6"/>
      <name val="Times New Roman"/>
      <family val="1"/>
      <charset val="204"/>
    </font>
    <font>
      <b/>
      <sz val="5.85"/>
      <name val="Times New Roman"/>
      <family val="1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 Narrow"/>
      <family val="2"/>
      <charset val="204"/>
    </font>
    <font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9" fontId="2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49" fontId="20" fillId="0" borderId="0" applyBorder="0">
      <alignment vertical="top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201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49" fontId="4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/>
    <xf numFmtId="0" fontId="8" fillId="0" borderId="17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top"/>
    </xf>
    <xf numFmtId="0" fontId="9" fillId="0" borderId="23" xfId="1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2" borderId="29" xfId="1" applyFont="1" applyFill="1" applyBorder="1" applyAlignment="1">
      <alignment horizontal="center" vertical="center"/>
    </xf>
    <xf numFmtId="164" fontId="11" fillId="2" borderId="30" xfId="1" applyNumberFormat="1" applyFont="1" applyFill="1" applyBorder="1" applyAlignment="1">
      <alignment horizontal="center" vertical="center"/>
    </xf>
    <xf numFmtId="165" fontId="11" fillId="2" borderId="30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1" fillId="0" borderId="17" xfId="1" applyFont="1" applyBorder="1" applyAlignment="1">
      <alignment horizontal="center" vertical="center"/>
    </xf>
    <xf numFmtId="164" fontId="11" fillId="0" borderId="9" xfId="1" applyNumberFormat="1" applyFont="1" applyBorder="1" applyAlignment="1">
      <alignment horizontal="center" vertical="center"/>
    </xf>
    <xf numFmtId="165" fontId="11" fillId="0" borderId="9" xfId="1" applyNumberFormat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164" fontId="11" fillId="2" borderId="9" xfId="1" applyNumberFormat="1" applyFont="1" applyFill="1" applyBorder="1" applyAlignment="1">
      <alignment horizontal="center" vertical="center"/>
    </xf>
    <xf numFmtId="165" fontId="11" fillId="2" borderId="9" xfId="1" applyNumberFormat="1" applyFont="1" applyFill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165" fontId="12" fillId="0" borderId="9" xfId="1" applyNumberFormat="1" applyFont="1" applyBorder="1" applyAlignment="1">
      <alignment horizontal="center" vertical="center"/>
    </xf>
    <xf numFmtId="165" fontId="12" fillId="0" borderId="17" xfId="1" applyNumberFormat="1" applyFont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0" borderId="0" xfId="1" applyFont="1" applyAlignment="1">
      <alignment vertical="top"/>
    </xf>
    <xf numFmtId="2" fontId="11" fillId="2" borderId="9" xfId="1" applyNumberFormat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164" fontId="11" fillId="2" borderId="23" xfId="1" applyNumberFormat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38" xfId="1" applyFont="1" applyFill="1" applyBorder="1" applyAlignment="1">
      <alignment horizontal="center" vertical="center"/>
    </xf>
    <xf numFmtId="1" fontId="11" fillId="2" borderId="39" xfId="1" applyNumberFormat="1" applyFont="1" applyFill="1" applyBorder="1" applyAlignment="1">
      <alignment horizontal="center" vertical="center"/>
    </xf>
    <xf numFmtId="3" fontId="11" fillId="2" borderId="39" xfId="1" applyNumberFormat="1" applyFont="1" applyFill="1" applyBorder="1" applyAlignment="1">
      <alignment horizontal="center" vertical="center"/>
    </xf>
    <xf numFmtId="0" fontId="11" fillId="2" borderId="39" xfId="1" applyFont="1" applyFill="1" applyBorder="1" applyAlignment="1">
      <alignment horizontal="center" vertical="center"/>
    </xf>
    <xf numFmtId="0" fontId="11" fillId="0" borderId="0" xfId="1" applyFont="1"/>
    <xf numFmtId="0" fontId="14" fillId="0" borderId="22" xfId="1" applyFont="1" applyBorder="1" applyAlignment="1">
      <alignment horizontal="center" vertical="top"/>
    </xf>
    <xf numFmtId="0" fontId="14" fillId="0" borderId="23" xfId="1" applyFont="1" applyBorder="1" applyAlignment="1">
      <alignment horizontal="center" vertical="top"/>
    </xf>
    <xf numFmtId="0" fontId="14" fillId="0" borderId="0" xfId="1" applyFont="1" applyAlignment="1">
      <alignment vertical="top"/>
    </xf>
    <xf numFmtId="165" fontId="11" fillId="0" borderId="30" xfId="1" applyNumberFormat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166" fontId="11" fillId="0" borderId="9" xfId="1" applyNumberFormat="1" applyFont="1" applyBorder="1" applyAlignment="1">
      <alignment horizontal="center" vertical="center"/>
    </xf>
    <xf numFmtId="0" fontId="15" fillId="0" borderId="28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center"/>
    </xf>
    <xf numFmtId="0" fontId="9" fillId="0" borderId="42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 wrapText="1"/>
    </xf>
    <xf numFmtId="10" fontId="9" fillId="0" borderId="0" xfId="1" applyNumberFormat="1" applyFont="1" applyAlignment="1">
      <alignment horizontal="center" vertical="top"/>
    </xf>
    <xf numFmtId="164" fontId="9" fillId="0" borderId="0" xfId="1" applyNumberFormat="1" applyFont="1" applyAlignment="1">
      <alignment horizontal="center" vertical="top"/>
    </xf>
    <xf numFmtId="165" fontId="11" fillId="0" borderId="17" xfId="1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35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164" fontId="11" fillId="0" borderId="30" xfId="1" applyNumberFormat="1" applyFont="1" applyBorder="1" applyAlignment="1">
      <alignment horizontal="center" vertical="center"/>
    </xf>
    <xf numFmtId="164" fontId="11" fillId="0" borderId="39" xfId="1" applyNumberFormat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2" fontId="11" fillId="0" borderId="39" xfId="1" applyNumberFormat="1" applyFont="1" applyBorder="1" applyAlignment="1">
      <alignment horizontal="center" vertical="center"/>
    </xf>
    <xf numFmtId="164" fontId="11" fillId="0" borderId="17" xfId="1" applyNumberFormat="1" applyFont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23" xfId="0" applyNumberFormat="1" applyFont="1" applyFill="1" applyBorder="1" applyAlignment="1">
      <alignment horizontal="center" vertical="center"/>
    </xf>
    <xf numFmtId="2" fontId="11" fillId="0" borderId="9" xfId="1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11" fillId="0" borderId="17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164" fontId="13" fillId="0" borderId="9" xfId="1" applyNumberFormat="1" applyFont="1" applyBorder="1" applyAlignment="1">
      <alignment horizontal="center" vertical="center"/>
    </xf>
    <xf numFmtId="49" fontId="11" fillId="0" borderId="31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left" vertical="center" wrapText="1" indent="2"/>
    </xf>
    <xf numFmtId="0" fontId="11" fillId="0" borderId="34" xfId="1" applyFont="1" applyBorder="1" applyAlignment="1">
      <alignment horizontal="left" vertical="center" wrapText="1" indent="2"/>
    </xf>
    <xf numFmtId="0" fontId="11" fillId="0" borderId="32" xfId="1" applyFont="1" applyBorder="1" applyAlignment="1">
      <alignment horizontal="left" vertical="center" wrapText="1" indent="2"/>
    </xf>
    <xf numFmtId="49" fontId="11" fillId="0" borderId="18" xfId="1" applyNumberFormat="1" applyFont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center"/>
    </xf>
    <xf numFmtId="0" fontId="11" fillId="0" borderId="20" xfId="1" applyFont="1" applyBorder="1" applyAlignment="1">
      <alignment horizontal="left" vertical="center" wrapText="1" indent="2"/>
    </xf>
    <xf numFmtId="0" fontId="11" fillId="0" borderId="21" xfId="1" applyFont="1" applyBorder="1" applyAlignment="1">
      <alignment horizontal="left" vertical="center" wrapText="1" indent="2"/>
    </xf>
    <xf numFmtId="0" fontId="11" fillId="0" borderId="19" xfId="1" applyFont="1" applyBorder="1" applyAlignment="1">
      <alignment horizontal="left" vertical="center" wrapText="1" indent="2"/>
    </xf>
    <xf numFmtId="0" fontId="11" fillId="0" borderId="33" xfId="1" applyFont="1" applyBorder="1" applyAlignment="1">
      <alignment horizontal="left" vertical="center" wrapText="1" indent="1"/>
    </xf>
    <xf numFmtId="0" fontId="11" fillId="0" borderId="34" xfId="1" applyFont="1" applyBorder="1" applyAlignment="1">
      <alignment horizontal="left" vertical="center" wrapText="1" indent="1"/>
    </xf>
    <xf numFmtId="0" fontId="11" fillId="0" borderId="32" xfId="1" applyFont="1" applyBorder="1" applyAlignment="1">
      <alignment horizontal="left" vertical="center" wrapText="1" indent="1"/>
    </xf>
    <xf numFmtId="0" fontId="11" fillId="0" borderId="20" xfId="1" applyFont="1" applyBorder="1" applyAlignment="1">
      <alignment horizontal="left" vertical="center" wrapText="1" indent="1"/>
    </xf>
    <xf numFmtId="0" fontId="11" fillId="0" borderId="21" xfId="1" applyFont="1" applyBorder="1" applyAlignment="1">
      <alignment horizontal="left" vertical="center" wrapText="1" indent="1"/>
    </xf>
    <xf numFmtId="0" fontId="11" fillId="0" borderId="19" xfId="1" applyFont="1" applyBorder="1" applyAlignment="1">
      <alignment horizontal="left" vertical="center" wrapText="1" indent="1"/>
    </xf>
    <xf numFmtId="49" fontId="11" fillId="2" borderId="13" xfId="1" applyNumberFormat="1" applyFont="1" applyFill="1" applyBorder="1" applyAlignment="1">
      <alignment horizontal="center" vertical="center"/>
    </xf>
    <xf numFmtId="49" fontId="11" fillId="2" borderId="14" xfId="1" applyNumberFormat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14" xfId="1" applyFont="1" applyFill="1" applyBorder="1" applyAlignment="1">
      <alignment horizontal="left" vertical="center" wrapText="1"/>
    </xf>
    <xf numFmtId="0" fontId="11" fillId="0" borderId="33" xfId="1" applyFont="1" applyBorder="1" applyAlignment="1">
      <alignment horizontal="left" vertical="center" wrapText="1" indent="3"/>
    </xf>
    <xf numFmtId="0" fontId="11" fillId="0" borderId="34" xfId="1" applyFont="1" applyBorder="1" applyAlignment="1">
      <alignment horizontal="left" vertical="center" wrapText="1" indent="3"/>
    </xf>
    <xf numFmtId="0" fontId="11" fillId="0" borderId="32" xfId="1" applyFont="1" applyBorder="1" applyAlignment="1">
      <alignment horizontal="left" vertical="center" wrapText="1" indent="3"/>
    </xf>
    <xf numFmtId="49" fontId="11" fillId="2" borderId="31" xfId="1" applyNumberFormat="1" applyFont="1" applyFill="1" applyBorder="1" applyAlignment="1">
      <alignment horizontal="center" vertical="center"/>
    </xf>
    <xf numFmtId="49" fontId="11" fillId="2" borderId="32" xfId="1" applyNumberFormat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left" vertical="center" wrapText="1"/>
    </xf>
    <xf numFmtId="0" fontId="11" fillId="2" borderId="34" xfId="1" applyFont="1" applyFill="1" applyBorder="1" applyAlignment="1">
      <alignment horizontal="left" vertical="center" wrapText="1"/>
    </xf>
    <xf numFmtId="0" fontId="11" fillId="2" borderId="32" xfId="1" applyFont="1" applyFill="1" applyBorder="1" applyAlignment="1">
      <alignment horizontal="left" vertical="center" wrapText="1"/>
    </xf>
    <xf numFmtId="0" fontId="11" fillId="0" borderId="33" xfId="1" applyFont="1" applyBorder="1" applyAlignment="1">
      <alignment horizontal="left" vertical="center" wrapText="1" indent="4"/>
    </xf>
    <xf numFmtId="0" fontId="11" fillId="0" borderId="34" xfId="1" applyFont="1" applyBorder="1" applyAlignment="1">
      <alignment horizontal="left" vertical="center" wrapText="1" indent="4"/>
    </xf>
    <xf numFmtId="0" fontId="11" fillId="0" borderId="32" xfId="1" applyFont="1" applyBorder="1" applyAlignment="1">
      <alignment horizontal="left" vertical="center" wrapText="1" indent="4"/>
    </xf>
    <xf numFmtId="0" fontId="11" fillId="0" borderId="33" xfId="1" applyFont="1" applyBorder="1" applyAlignment="1">
      <alignment horizontal="left" vertical="center" wrapText="1" indent="5"/>
    </xf>
    <xf numFmtId="0" fontId="11" fillId="0" borderId="34" xfId="1" applyFont="1" applyBorder="1" applyAlignment="1">
      <alignment horizontal="left" vertical="center" wrapText="1" indent="5"/>
    </xf>
    <xf numFmtId="0" fontId="11" fillId="0" borderId="32" xfId="1" applyFont="1" applyBorder="1" applyAlignment="1">
      <alignment horizontal="left" vertical="center" wrapText="1" indent="5"/>
    </xf>
    <xf numFmtId="0" fontId="8" fillId="0" borderId="10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top"/>
    </xf>
    <xf numFmtId="0" fontId="14" fillId="0" borderId="19" xfId="1" applyFont="1" applyBorder="1" applyAlignment="1">
      <alignment horizontal="center" vertical="top"/>
    </xf>
    <xf numFmtId="0" fontId="14" fillId="0" borderId="20" xfId="1" applyFont="1" applyBorder="1" applyAlignment="1">
      <alignment horizontal="center" vertical="top"/>
    </xf>
    <xf numFmtId="0" fontId="14" fillId="0" borderId="21" xfId="1" applyFont="1" applyBorder="1" applyAlignment="1">
      <alignment horizontal="center" vertical="top"/>
    </xf>
    <xf numFmtId="49" fontId="11" fillId="0" borderId="27" xfId="1" applyNumberFormat="1" applyFont="1" applyBorder="1" applyAlignment="1">
      <alignment horizontal="left" vertical="center" wrapText="1"/>
    </xf>
    <xf numFmtId="49" fontId="11" fillId="0" borderId="28" xfId="1" applyNumberFormat="1" applyFont="1" applyBorder="1" applyAlignment="1">
      <alignment horizontal="left" vertical="center" wrapText="1"/>
    </xf>
    <xf numFmtId="49" fontId="11" fillId="0" borderId="11" xfId="1" applyNumberFormat="1" applyFont="1" applyBorder="1" applyAlignment="1">
      <alignment horizontal="left" vertical="center" wrapText="1"/>
    </xf>
    <xf numFmtId="49" fontId="11" fillId="2" borderId="36" xfId="1" applyNumberFormat="1" applyFont="1" applyFill="1" applyBorder="1" applyAlignment="1">
      <alignment horizontal="center" vertical="center"/>
    </xf>
    <xf numFmtId="49" fontId="11" fillId="2" borderId="37" xfId="1" applyNumberFormat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2" borderId="37" xfId="1" applyFont="1" applyFill="1" applyBorder="1" applyAlignment="1">
      <alignment horizontal="left" vertical="center" wrapText="1"/>
    </xf>
    <xf numFmtId="49" fontId="7" fillId="0" borderId="24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49" fontId="7" fillId="0" borderId="40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40" xfId="1" applyFont="1" applyBorder="1" applyAlignment="1">
      <alignment horizontal="center"/>
    </xf>
    <xf numFmtId="0" fontId="11" fillId="0" borderId="20" xfId="1" applyFont="1" applyBorder="1" applyAlignment="1">
      <alignment horizontal="left" vertical="center" wrapText="1" indent="3"/>
    </xf>
    <xf numFmtId="0" fontId="11" fillId="0" borderId="21" xfId="1" applyFont="1" applyBorder="1" applyAlignment="1">
      <alignment horizontal="left" vertical="center" wrapText="1" indent="3"/>
    </xf>
    <xf numFmtId="0" fontId="11" fillId="0" borderId="19" xfId="1" applyFont="1" applyBorder="1" applyAlignment="1">
      <alignment horizontal="left" vertical="center" wrapText="1" indent="3"/>
    </xf>
    <xf numFmtId="49" fontId="11" fillId="2" borderId="18" xfId="1" applyNumberFormat="1" applyFont="1" applyFill="1" applyBorder="1" applyAlignment="1">
      <alignment horizontal="center" vertical="center"/>
    </xf>
    <xf numFmtId="49" fontId="11" fillId="2" borderId="19" xfId="1" applyNumberFormat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left" vertical="center" wrapText="1"/>
    </xf>
    <xf numFmtId="0" fontId="11" fillId="2" borderId="21" xfId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left" vertical="center" wrapText="1"/>
    </xf>
    <xf numFmtId="49" fontId="11" fillId="2" borderId="27" xfId="1" applyNumberFormat="1" applyFont="1" applyFill="1" applyBorder="1" applyAlignment="1">
      <alignment horizontal="center" vertical="center"/>
    </xf>
    <xf numFmtId="49" fontId="11" fillId="2" borderId="11" xfId="1" applyNumberFormat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left" vertical="center" wrapText="1"/>
    </xf>
    <xf numFmtId="0" fontId="11" fillId="2" borderId="28" xfId="1" applyFont="1" applyFill="1" applyBorder="1" applyAlignment="1">
      <alignment horizontal="left" vertical="center" wrapText="1"/>
    </xf>
    <xf numFmtId="0" fontId="11" fillId="2" borderId="11" xfId="1" applyFont="1" applyFill="1" applyBorder="1" applyAlignment="1">
      <alignment horizontal="left" vertical="center" wrapText="1"/>
    </xf>
    <xf numFmtId="49" fontId="11" fillId="0" borderId="36" xfId="1" applyNumberFormat="1" applyFont="1" applyBorder="1" applyAlignment="1">
      <alignment horizontal="center" vertical="center"/>
    </xf>
    <xf numFmtId="49" fontId="11" fillId="0" borderId="37" xfId="1" applyNumberFormat="1" applyFont="1" applyBorder="1" applyAlignment="1">
      <alignment horizontal="center" vertical="center"/>
    </xf>
    <xf numFmtId="0" fontId="11" fillId="0" borderId="35" xfId="1" applyFont="1" applyBorder="1" applyAlignment="1">
      <alignment horizontal="left" vertical="center" wrapText="1" indent="2"/>
    </xf>
    <xf numFmtId="0" fontId="11" fillId="0" borderId="2" xfId="1" applyFont="1" applyBorder="1" applyAlignment="1">
      <alignment horizontal="left" vertical="center" wrapText="1" indent="2"/>
    </xf>
    <xf numFmtId="0" fontId="11" fillId="0" borderId="37" xfId="1" applyFont="1" applyBorder="1" applyAlignment="1">
      <alignment horizontal="left" vertical="center" wrapText="1" indent="2"/>
    </xf>
    <xf numFmtId="49" fontId="11" fillId="0" borderId="27" xfId="1" applyNumberFormat="1" applyFont="1" applyBorder="1" applyAlignment="1">
      <alignment horizontal="center" vertical="center"/>
    </xf>
    <xf numFmtId="49" fontId="11" fillId="0" borderId="11" xfId="1" applyNumberFormat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wrapText="1" indent="1"/>
    </xf>
    <xf numFmtId="0" fontId="11" fillId="0" borderId="28" xfId="1" applyFont="1" applyBorder="1" applyAlignment="1">
      <alignment horizontal="left" vertical="center" wrapText="1" indent="1"/>
    </xf>
    <xf numFmtId="0" fontId="11" fillId="0" borderId="11" xfId="1" applyFont="1" applyBorder="1" applyAlignment="1">
      <alignment horizontal="left" vertical="center" wrapText="1" indent="1"/>
    </xf>
    <xf numFmtId="49" fontId="12" fillId="0" borderId="31" xfId="1" applyNumberFormat="1" applyFont="1" applyBorder="1" applyAlignment="1">
      <alignment horizontal="center" vertical="center"/>
    </xf>
    <xf numFmtId="49" fontId="12" fillId="0" borderId="32" xfId="1" applyNumberFormat="1" applyFont="1" applyBorder="1" applyAlignment="1">
      <alignment horizontal="center" vertical="center"/>
    </xf>
    <xf numFmtId="0" fontId="12" fillId="0" borderId="33" xfId="1" applyFont="1" applyBorder="1" applyAlignment="1">
      <alignment horizontal="left" vertical="center" wrapText="1" indent="1"/>
    </xf>
    <xf numFmtId="0" fontId="12" fillId="0" borderId="34" xfId="1" applyFont="1" applyBorder="1" applyAlignment="1">
      <alignment horizontal="left" vertical="center" wrapText="1" indent="1"/>
    </xf>
    <xf numFmtId="0" fontId="12" fillId="0" borderId="32" xfId="1" applyFont="1" applyBorder="1" applyAlignment="1">
      <alignment horizontal="left" vertical="center" wrapText="1" indent="1"/>
    </xf>
    <xf numFmtId="0" fontId="4" fillId="0" borderId="7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8" xfId="1" applyFont="1" applyBorder="1" applyAlignment="1">
      <alignment horizontal="center" vertical="top"/>
    </xf>
    <xf numFmtId="0" fontId="9" fillId="0" borderId="19" xfId="1" applyFont="1" applyBorder="1" applyAlignment="1">
      <alignment horizontal="center" vertical="top"/>
    </xf>
    <xf numFmtId="0" fontId="9" fillId="0" borderId="20" xfId="1" applyFont="1" applyBorder="1" applyAlignment="1">
      <alignment horizontal="center" vertical="top"/>
    </xf>
    <xf numFmtId="0" fontId="9" fillId="0" borderId="21" xfId="1" applyFont="1" applyBorder="1" applyAlignment="1">
      <alignment horizontal="center" vertical="top"/>
    </xf>
  </cellXfs>
  <cellStyles count="11">
    <cellStyle name="Гиперссылка 2" xfId="8" xr:uid="{564FD281-D3D0-4FAD-A362-9DF2DD334905}"/>
    <cellStyle name="Обычный" xfId="0" builtinId="0"/>
    <cellStyle name="Обычный 14" xfId="7" xr:uid="{38690F31-5D46-4B36-8420-98C8C31F1594}"/>
    <cellStyle name="Обычный 2" xfId="1" xr:uid="{89FB346E-FF0D-4171-8C98-83504C3EAAD0}"/>
    <cellStyle name="Обычный 2 2" xfId="4" xr:uid="{41C4DC93-CBE4-4598-93EF-824E43BF5C4A}"/>
    <cellStyle name="Обычный 3" xfId="3" xr:uid="{0FEE7976-A916-455E-B56D-1EA93C4BC661}"/>
    <cellStyle name="Обычный 4" xfId="5" xr:uid="{8CB169F9-EDC3-419C-8B8D-A2A587F6DE6A}"/>
    <cellStyle name="Обычный 5" xfId="6" xr:uid="{6C182D66-786D-4957-8E4E-8C6DF0A42DD4}"/>
    <cellStyle name="Обычный 6" xfId="9" xr:uid="{C1D49504-249F-4AA6-9BA0-D5083F935E19}"/>
    <cellStyle name="Обычный 7" xfId="10" xr:uid="{F17FE8C6-20B5-4D61-83C3-44C7D6ADF9B6}"/>
    <cellStyle name="Процентный 2" xfId="2" xr:uid="{42C967F5-080E-47AE-8C80-097E9435A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0C99-7DF0-43ED-BD9C-58B313FA6F79}">
  <sheetPr codeName="Лист1"/>
  <dimension ref="A1:T458"/>
  <sheetViews>
    <sheetView tabSelected="1" view="pageBreakPreview" topLeftCell="A16" zoomScale="130" zoomScaleNormal="100" zoomScaleSheetLayoutView="130" workbookViewId="0">
      <pane xSplit="8" ySplit="5" topLeftCell="J406" activePane="bottomRight" state="frozen"/>
      <selection activeCell="A16" sqref="A16"/>
      <selection pane="topRight" activeCell="I16" sqref="I16"/>
      <selection pane="bottomLeft" activeCell="A20" sqref="A20"/>
      <selection pane="bottomRight" activeCell="L137" sqref="L137"/>
    </sheetView>
  </sheetViews>
  <sheetFormatPr defaultRowHeight="8.25" outlineLevelRow="1" x14ac:dyDescent="0.15"/>
  <cols>
    <col min="1" max="1" width="1.42578125" style="56" customWidth="1"/>
    <col min="2" max="2" width="3.42578125" style="56" customWidth="1"/>
    <col min="3" max="3" width="11.42578125" style="56" customWidth="1"/>
    <col min="4" max="4" width="7.28515625" style="56" customWidth="1"/>
    <col min="5" max="5" width="14" style="56" customWidth="1"/>
    <col min="6" max="6" width="6.42578125" style="56" customWidth="1"/>
    <col min="7" max="7" width="4.5703125" style="56" customWidth="1"/>
    <col min="8" max="8" width="6.140625" style="57" customWidth="1"/>
    <col min="9" max="9" width="9.140625" style="57" hidden="1" customWidth="1"/>
    <col min="10" max="10" width="7.7109375" style="57" customWidth="1"/>
    <col min="11" max="11" width="8.5703125" style="57" customWidth="1"/>
    <col min="12" max="12" width="9.5703125" style="57" customWidth="1"/>
    <col min="13" max="13" width="8.7109375" style="57" customWidth="1"/>
    <col min="14" max="14" width="9.28515625" style="57" customWidth="1"/>
    <col min="15" max="15" width="8.7109375" style="57" customWidth="1"/>
    <col min="16" max="18" width="9.28515625" style="57" customWidth="1"/>
    <col min="19" max="19" width="8.7109375" style="57" customWidth="1"/>
    <col min="20" max="20" width="9.28515625" style="57" customWidth="1"/>
    <col min="21" max="254" width="9.140625" style="56"/>
    <col min="255" max="255" width="1.42578125" style="56" customWidth="1"/>
    <col min="256" max="256" width="3.42578125" style="56" customWidth="1"/>
    <col min="257" max="257" width="11.42578125" style="56" customWidth="1"/>
    <col min="258" max="258" width="7.28515625" style="56" customWidth="1"/>
    <col min="259" max="259" width="14" style="56" customWidth="1"/>
    <col min="260" max="260" width="6.42578125" style="56" customWidth="1"/>
    <col min="261" max="261" width="4.5703125" style="56" customWidth="1"/>
    <col min="262" max="262" width="6.140625" style="56" customWidth="1"/>
    <col min="263" max="263" width="7.5703125" style="56" customWidth="1"/>
    <col min="264" max="264" width="6.7109375" style="56" customWidth="1"/>
    <col min="265" max="265" width="8.5703125" style="56" customWidth="1"/>
    <col min="266" max="266" width="9.5703125" style="56" customWidth="1"/>
    <col min="267" max="267" width="8.7109375" style="56" customWidth="1"/>
    <col min="268" max="268" width="9.28515625" style="56" customWidth="1"/>
    <col min="269" max="269" width="8.7109375" style="56" customWidth="1"/>
    <col min="270" max="274" width="9.28515625" style="56" customWidth="1"/>
    <col min="275" max="275" width="8.7109375" style="56" customWidth="1"/>
    <col min="276" max="276" width="9.28515625" style="56" customWidth="1"/>
    <col min="277" max="510" width="9.140625" style="56"/>
    <col min="511" max="511" width="1.42578125" style="56" customWidth="1"/>
    <col min="512" max="512" width="3.42578125" style="56" customWidth="1"/>
    <col min="513" max="513" width="11.42578125" style="56" customWidth="1"/>
    <col min="514" max="514" width="7.28515625" style="56" customWidth="1"/>
    <col min="515" max="515" width="14" style="56" customWidth="1"/>
    <col min="516" max="516" width="6.42578125" style="56" customWidth="1"/>
    <col min="517" max="517" width="4.5703125" style="56" customWidth="1"/>
    <col min="518" max="518" width="6.140625" style="56" customWidth="1"/>
    <col min="519" max="519" width="7.5703125" style="56" customWidth="1"/>
    <col min="520" max="520" width="6.7109375" style="56" customWidth="1"/>
    <col min="521" max="521" width="8.5703125" style="56" customWidth="1"/>
    <col min="522" max="522" width="9.5703125" style="56" customWidth="1"/>
    <col min="523" max="523" width="8.7109375" style="56" customWidth="1"/>
    <col min="524" max="524" width="9.28515625" style="56" customWidth="1"/>
    <col min="525" max="525" width="8.7109375" style="56" customWidth="1"/>
    <col min="526" max="530" width="9.28515625" style="56" customWidth="1"/>
    <col min="531" max="531" width="8.7109375" style="56" customWidth="1"/>
    <col min="532" max="532" width="9.28515625" style="56" customWidth="1"/>
    <col min="533" max="766" width="9.140625" style="56"/>
    <col min="767" max="767" width="1.42578125" style="56" customWidth="1"/>
    <col min="768" max="768" width="3.42578125" style="56" customWidth="1"/>
    <col min="769" max="769" width="11.42578125" style="56" customWidth="1"/>
    <col min="770" max="770" width="7.28515625" style="56" customWidth="1"/>
    <col min="771" max="771" width="14" style="56" customWidth="1"/>
    <col min="772" max="772" width="6.42578125" style="56" customWidth="1"/>
    <col min="773" max="773" width="4.5703125" style="56" customWidth="1"/>
    <col min="774" max="774" width="6.140625" style="56" customWidth="1"/>
    <col min="775" max="775" width="7.5703125" style="56" customWidth="1"/>
    <col min="776" max="776" width="6.7109375" style="56" customWidth="1"/>
    <col min="777" max="777" width="8.5703125" style="56" customWidth="1"/>
    <col min="778" max="778" width="9.5703125" style="56" customWidth="1"/>
    <col min="779" max="779" width="8.7109375" style="56" customWidth="1"/>
    <col min="780" max="780" width="9.28515625" style="56" customWidth="1"/>
    <col min="781" max="781" width="8.7109375" style="56" customWidth="1"/>
    <col min="782" max="786" width="9.28515625" style="56" customWidth="1"/>
    <col min="787" max="787" width="8.7109375" style="56" customWidth="1"/>
    <col min="788" max="788" width="9.28515625" style="56" customWidth="1"/>
    <col min="789" max="1022" width="9.140625" style="56"/>
    <col min="1023" max="1023" width="1.42578125" style="56" customWidth="1"/>
    <col min="1024" max="1024" width="3.42578125" style="56" customWidth="1"/>
    <col min="1025" max="1025" width="11.42578125" style="56" customWidth="1"/>
    <col min="1026" max="1026" width="7.28515625" style="56" customWidth="1"/>
    <col min="1027" max="1027" width="14" style="56" customWidth="1"/>
    <col min="1028" max="1028" width="6.42578125" style="56" customWidth="1"/>
    <col min="1029" max="1029" width="4.5703125" style="56" customWidth="1"/>
    <col min="1030" max="1030" width="6.140625" style="56" customWidth="1"/>
    <col min="1031" max="1031" width="7.5703125" style="56" customWidth="1"/>
    <col min="1032" max="1032" width="6.7109375" style="56" customWidth="1"/>
    <col min="1033" max="1033" width="8.5703125" style="56" customWidth="1"/>
    <col min="1034" max="1034" width="9.5703125" style="56" customWidth="1"/>
    <col min="1035" max="1035" width="8.7109375" style="56" customWidth="1"/>
    <col min="1036" max="1036" width="9.28515625" style="56" customWidth="1"/>
    <col min="1037" max="1037" width="8.7109375" style="56" customWidth="1"/>
    <col min="1038" max="1042" width="9.28515625" style="56" customWidth="1"/>
    <col min="1043" max="1043" width="8.7109375" style="56" customWidth="1"/>
    <col min="1044" max="1044" width="9.28515625" style="56" customWidth="1"/>
    <col min="1045" max="1278" width="9.140625" style="56"/>
    <col min="1279" max="1279" width="1.42578125" style="56" customWidth="1"/>
    <col min="1280" max="1280" width="3.42578125" style="56" customWidth="1"/>
    <col min="1281" max="1281" width="11.42578125" style="56" customWidth="1"/>
    <col min="1282" max="1282" width="7.28515625" style="56" customWidth="1"/>
    <col min="1283" max="1283" width="14" style="56" customWidth="1"/>
    <col min="1284" max="1284" width="6.42578125" style="56" customWidth="1"/>
    <col min="1285" max="1285" width="4.5703125" style="56" customWidth="1"/>
    <col min="1286" max="1286" width="6.140625" style="56" customWidth="1"/>
    <col min="1287" max="1287" width="7.5703125" style="56" customWidth="1"/>
    <col min="1288" max="1288" width="6.7109375" style="56" customWidth="1"/>
    <col min="1289" max="1289" width="8.5703125" style="56" customWidth="1"/>
    <col min="1290" max="1290" width="9.5703125" style="56" customWidth="1"/>
    <col min="1291" max="1291" width="8.7109375" style="56" customWidth="1"/>
    <col min="1292" max="1292" width="9.28515625" style="56" customWidth="1"/>
    <col min="1293" max="1293" width="8.7109375" style="56" customWidth="1"/>
    <col min="1294" max="1298" width="9.28515625" style="56" customWidth="1"/>
    <col min="1299" max="1299" width="8.7109375" style="56" customWidth="1"/>
    <col min="1300" max="1300" width="9.28515625" style="56" customWidth="1"/>
    <col min="1301" max="1534" width="9.140625" style="56"/>
    <col min="1535" max="1535" width="1.42578125" style="56" customWidth="1"/>
    <col min="1536" max="1536" width="3.42578125" style="56" customWidth="1"/>
    <col min="1537" max="1537" width="11.42578125" style="56" customWidth="1"/>
    <col min="1538" max="1538" width="7.28515625" style="56" customWidth="1"/>
    <col min="1539" max="1539" width="14" style="56" customWidth="1"/>
    <col min="1540" max="1540" width="6.42578125" style="56" customWidth="1"/>
    <col min="1541" max="1541" width="4.5703125" style="56" customWidth="1"/>
    <col min="1542" max="1542" width="6.140625" style="56" customWidth="1"/>
    <col min="1543" max="1543" width="7.5703125" style="56" customWidth="1"/>
    <col min="1544" max="1544" width="6.7109375" style="56" customWidth="1"/>
    <col min="1545" max="1545" width="8.5703125" style="56" customWidth="1"/>
    <col min="1546" max="1546" width="9.5703125" style="56" customWidth="1"/>
    <col min="1547" max="1547" width="8.7109375" style="56" customWidth="1"/>
    <col min="1548" max="1548" width="9.28515625" style="56" customWidth="1"/>
    <col min="1549" max="1549" width="8.7109375" style="56" customWidth="1"/>
    <col min="1550" max="1554" width="9.28515625" style="56" customWidth="1"/>
    <col min="1555" max="1555" width="8.7109375" style="56" customWidth="1"/>
    <col min="1556" max="1556" width="9.28515625" style="56" customWidth="1"/>
    <col min="1557" max="1790" width="9.140625" style="56"/>
    <col min="1791" max="1791" width="1.42578125" style="56" customWidth="1"/>
    <col min="1792" max="1792" width="3.42578125" style="56" customWidth="1"/>
    <col min="1793" max="1793" width="11.42578125" style="56" customWidth="1"/>
    <col min="1794" max="1794" width="7.28515625" style="56" customWidth="1"/>
    <col min="1795" max="1795" width="14" style="56" customWidth="1"/>
    <col min="1796" max="1796" width="6.42578125" style="56" customWidth="1"/>
    <col min="1797" max="1797" width="4.5703125" style="56" customWidth="1"/>
    <col min="1798" max="1798" width="6.140625" style="56" customWidth="1"/>
    <col min="1799" max="1799" width="7.5703125" style="56" customWidth="1"/>
    <col min="1800" max="1800" width="6.7109375" style="56" customWidth="1"/>
    <col min="1801" max="1801" width="8.5703125" style="56" customWidth="1"/>
    <col min="1802" max="1802" width="9.5703125" style="56" customWidth="1"/>
    <col min="1803" max="1803" width="8.7109375" style="56" customWidth="1"/>
    <col min="1804" max="1804" width="9.28515625" style="56" customWidth="1"/>
    <col min="1805" max="1805" width="8.7109375" style="56" customWidth="1"/>
    <col min="1806" max="1810" width="9.28515625" style="56" customWidth="1"/>
    <col min="1811" max="1811" width="8.7109375" style="56" customWidth="1"/>
    <col min="1812" max="1812" width="9.28515625" style="56" customWidth="1"/>
    <col min="1813" max="2046" width="9.140625" style="56"/>
    <col min="2047" max="2047" width="1.42578125" style="56" customWidth="1"/>
    <col min="2048" max="2048" width="3.42578125" style="56" customWidth="1"/>
    <col min="2049" max="2049" width="11.42578125" style="56" customWidth="1"/>
    <col min="2050" max="2050" width="7.28515625" style="56" customWidth="1"/>
    <col min="2051" max="2051" width="14" style="56" customWidth="1"/>
    <col min="2052" max="2052" width="6.42578125" style="56" customWidth="1"/>
    <col min="2053" max="2053" width="4.5703125" style="56" customWidth="1"/>
    <col min="2054" max="2054" width="6.140625" style="56" customWidth="1"/>
    <col min="2055" max="2055" width="7.5703125" style="56" customWidth="1"/>
    <col min="2056" max="2056" width="6.7109375" style="56" customWidth="1"/>
    <col min="2057" max="2057" width="8.5703125" style="56" customWidth="1"/>
    <col min="2058" max="2058" width="9.5703125" style="56" customWidth="1"/>
    <col min="2059" max="2059" width="8.7109375" style="56" customWidth="1"/>
    <col min="2060" max="2060" width="9.28515625" style="56" customWidth="1"/>
    <col min="2061" max="2061" width="8.7109375" style="56" customWidth="1"/>
    <col min="2062" max="2066" width="9.28515625" style="56" customWidth="1"/>
    <col min="2067" max="2067" width="8.7109375" style="56" customWidth="1"/>
    <col min="2068" max="2068" width="9.28515625" style="56" customWidth="1"/>
    <col min="2069" max="2302" width="9.140625" style="56"/>
    <col min="2303" max="2303" width="1.42578125" style="56" customWidth="1"/>
    <col min="2304" max="2304" width="3.42578125" style="56" customWidth="1"/>
    <col min="2305" max="2305" width="11.42578125" style="56" customWidth="1"/>
    <col min="2306" max="2306" width="7.28515625" style="56" customWidth="1"/>
    <col min="2307" max="2307" width="14" style="56" customWidth="1"/>
    <col min="2308" max="2308" width="6.42578125" style="56" customWidth="1"/>
    <col min="2309" max="2309" width="4.5703125" style="56" customWidth="1"/>
    <col min="2310" max="2310" width="6.140625" style="56" customWidth="1"/>
    <col min="2311" max="2311" width="7.5703125" style="56" customWidth="1"/>
    <col min="2312" max="2312" width="6.7109375" style="56" customWidth="1"/>
    <col min="2313" max="2313" width="8.5703125" style="56" customWidth="1"/>
    <col min="2314" max="2314" width="9.5703125" style="56" customWidth="1"/>
    <col min="2315" max="2315" width="8.7109375" style="56" customWidth="1"/>
    <col min="2316" max="2316" width="9.28515625" style="56" customWidth="1"/>
    <col min="2317" max="2317" width="8.7109375" style="56" customWidth="1"/>
    <col min="2318" max="2322" width="9.28515625" style="56" customWidth="1"/>
    <col min="2323" max="2323" width="8.7109375" style="56" customWidth="1"/>
    <col min="2324" max="2324" width="9.28515625" style="56" customWidth="1"/>
    <col min="2325" max="2558" width="9.140625" style="56"/>
    <col min="2559" max="2559" width="1.42578125" style="56" customWidth="1"/>
    <col min="2560" max="2560" width="3.42578125" style="56" customWidth="1"/>
    <col min="2561" max="2561" width="11.42578125" style="56" customWidth="1"/>
    <col min="2562" max="2562" width="7.28515625" style="56" customWidth="1"/>
    <col min="2563" max="2563" width="14" style="56" customWidth="1"/>
    <col min="2564" max="2564" width="6.42578125" style="56" customWidth="1"/>
    <col min="2565" max="2565" width="4.5703125" style="56" customWidth="1"/>
    <col min="2566" max="2566" width="6.140625" style="56" customWidth="1"/>
    <col min="2567" max="2567" width="7.5703125" style="56" customWidth="1"/>
    <col min="2568" max="2568" width="6.7109375" style="56" customWidth="1"/>
    <col min="2569" max="2569" width="8.5703125" style="56" customWidth="1"/>
    <col min="2570" max="2570" width="9.5703125" style="56" customWidth="1"/>
    <col min="2571" max="2571" width="8.7109375" style="56" customWidth="1"/>
    <col min="2572" max="2572" width="9.28515625" style="56" customWidth="1"/>
    <col min="2573" max="2573" width="8.7109375" style="56" customWidth="1"/>
    <col min="2574" max="2578" width="9.28515625" style="56" customWidth="1"/>
    <col min="2579" max="2579" width="8.7109375" style="56" customWidth="1"/>
    <col min="2580" max="2580" width="9.28515625" style="56" customWidth="1"/>
    <col min="2581" max="2814" width="9.140625" style="56"/>
    <col min="2815" max="2815" width="1.42578125" style="56" customWidth="1"/>
    <col min="2816" max="2816" width="3.42578125" style="56" customWidth="1"/>
    <col min="2817" max="2817" width="11.42578125" style="56" customWidth="1"/>
    <col min="2818" max="2818" width="7.28515625" style="56" customWidth="1"/>
    <col min="2819" max="2819" width="14" style="56" customWidth="1"/>
    <col min="2820" max="2820" width="6.42578125" style="56" customWidth="1"/>
    <col min="2821" max="2821" width="4.5703125" style="56" customWidth="1"/>
    <col min="2822" max="2822" width="6.140625" style="56" customWidth="1"/>
    <col min="2823" max="2823" width="7.5703125" style="56" customWidth="1"/>
    <col min="2824" max="2824" width="6.7109375" style="56" customWidth="1"/>
    <col min="2825" max="2825" width="8.5703125" style="56" customWidth="1"/>
    <col min="2826" max="2826" width="9.5703125" style="56" customWidth="1"/>
    <col min="2827" max="2827" width="8.7109375" style="56" customWidth="1"/>
    <col min="2828" max="2828" width="9.28515625" style="56" customWidth="1"/>
    <col min="2829" max="2829" width="8.7109375" style="56" customWidth="1"/>
    <col min="2830" max="2834" width="9.28515625" style="56" customWidth="1"/>
    <col min="2835" max="2835" width="8.7109375" style="56" customWidth="1"/>
    <col min="2836" max="2836" width="9.28515625" style="56" customWidth="1"/>
    <col min="2837" max="3070" width="9.140625" style="56"/>
    <col min="3071" max="3071" width="1.42578125" style="56" customWidth="1"/>
    <col min="3072" max="3072" width="3.42578125" style="56" customWidth="1"/>
    <col min="3073" max="3073" width="11.42578125" style="56" customWidth="1"/>
    <col min="3074" max="3074" width="7.28515625" style="56" customWidth="1"/>
    <col min="3075" max="3075" width="14" style="56" customWidth="1"/>
    <col min="3076" max="3076" width="6.42578125" style="56" customWidth="1"/>
    <col min="3077" max="3077" width="4.5703125" style="56" customWidth="1"/>
    <col min="3078" max="3078" width="6.140625" style="56" customWidth="1"/>
    <col min="3079" max="3079" width="7.5703125" style="56" customWidth="1"/>
    <col min="3080" max="3080" width="6.7109375" style="56" customWidth="1"/>
    <col min="3081" max="3081" width="8.5703125" style="56" customWidth="1"/>
    <col min="3082" max="3082" width="9.5703125" style="56" customWidth="1"/>
    <col min="3083" max="3083" width="8.7109375" style="56" customWidth="1"/>
    <col min="3084" max="3084" width="9.28515625" style="56" customWidth="1"/>
    <col min="3085" max="3085" width="8.7109375" style="56" customWidth="1"/>
    <col min="3086" max="3090" width="9.28515625" style="56" customWidth="1"/>
    <col min="3091" max="3091" width="8.7109375" style="56" customWidth="1"/>
    <col min="3092" max="3092" width="9.28515625" style="56" customWidth="1"/>
    <col min="3093" max="3326" width="9.140625" style="56"/>
    <col min="3327" max="3327" width="1.42578125" style="56" customWidth="1"/>
    <col min="3328" max="3328" width="3.42578125" style="56" customWidth="1"/>
    <col min="3329" max="3329" width="11.42578125" style="56" customWidth="1"/>
    <col min="3330" max="3330" width="7.28515625" style="56" customWidth="1"/>
    <col min="3331" max="3331" width="14" style="56" customWidth="1"/>
    <col min="3332" max="3332" width="6.42578125" style="56" customWidth="1"/>
    <col min="3333" max="3333" width="4.5703125" style="56" customWidth="1"/>
    <col min="3334" max="3334" width="6.140625" style="56" customWidth="1"/>
    <col min="3335" max="3335" width="7.5703125" style="56" customWidth="1"/>
    <col min="3336" max="3336" width="6.7109375" style="56" customWidth="1"/>
    <col min="3337" max="3337" width="8.5703125" style="56" customWidth="1"/>
    <col min="3338" max="3338" width="9.5703125" style="56" customWidth="1"/>
    <col min="3339" max="3339" width="8.7109375" style="56" customWidth="1"/>
    <col min="3340" max="3340" width="9.28515625" style="56" customWidth="1"/>
    <col min="3341" max="3341" width="8.7109375" style="56" customWidth="1"/>
    <col min="3342" max="3346" width="9.28515625" style="56" customWidth="1"/>
    <col min="3347" max="3347" width="8.7109375" style="56" customWidth="1"/>
    <col min="3348" max="3348" width="9.28515625" style="56" customWidth="1"/>
    <col min="3349" max="3582" width="9.140625" style="56"/>
    <col min="3583" max="3583" width="1.42578125" style="56" customWidth="1"/>
    <col min="3584" max="3584" width="3.42578125" style="56" customWidth="1"/>
    <col min="3585" max="3585" width="11.42578125" style="56" customWidth="1"/>
    <col min="3586" max="3586" width="7.28515625" style="56" customWidth="1"/>
    <col min="3587" max="3587" width="14" style="56" customWidth="1"/>
    <col min="3588" max="3588" width="6.42578125" style="56" customWidth="1"/>
    <col min="3589" max="3589" width="4.5703125" style="56" customWidth="1"/>
    <col min="3590" max="3590" width="6.140625" style="56" customWidth="1"/>
    <col min="3591" max="3591" width="7.5703125" style="56" customWidth="1"/>
    <col min="3592" max="3592" width="6.7109375" style="56" customWidth="1"/>
    <col min="3593" max="3593" width="8.5703125" style="56" customWidth="1"/>
    <col min="3594" max="3594" width="9.5703125" style="56" customWidth="1"/>
    <col min="3595" max="3595" width="8.7109375" style="56" customWidth="1"/>
    <col min="3596" max="3596" width="9.28515625" style="56" customWidth="1"/>
    <col min="3597" max="3597" width="8.7109375" style="56" customWidth="1"/>
    <col min="3598" max="3602" width="9.28515625" style="56" customWidth="1"/>
    <col min="3603" max="3603" width="8.7109375" style="56" customWidth="1"/>
    <col min="3604" max="3604" width="9.28515625" style="56" customWidth="1"/>
    <col min="3605" max="3838" width="9.140625" style="56"/>
    <col min="3839" max="3839" width="1.42578125" style="56" customWidth="1"/>
    <col min="3840" max="3840" width="3.42578125" style="56" customWidth="1"/>
    <col min="3841" max="3841" width="11.42578125" style="56" customWidth="1"/>
    <col min="3842" max="3842" width="7.28515625" style="56" customWidth="1"/>
    <col min="3843" max="3843" width="14" style="56" customWidth="1"/>
    <col min="3844" max="3844" width="6.42578125" style="56" customWidth="1"/>
    <col min="3845" max="3845" width="4.5703125" style="56" customWidth="1"/>
    <col min="3846" max="3846" width="6.140625" style="56" customWidth="1"/>
    <col min="3847" max="3847" width="7.5703125" style="56" customWidth="1"/>
    <col min="3848" max="3848" width="6.7109375" style="56" customWidth="1"/>
    <col min="3849" max="3849" width="8.5703125" style="56" customWidth="1"/>
    <col min="3850" max="3850" width="9.5703125" style="56" customWidth="1"/>
    <col min="3851" max="3851" width="8.7109375" style="56" customWidth="1"/>
    <col min="3852" max="3852" width="9.28515625" style="56" customWidth="1"/>
    <col min="3853" max="3853" width="8.7109375" style="56" customWidth="1"/>
    <col min="3854" max="3858" width="9.28515625" style="56" customWidth="1"/>
    <col min="3859" max="3859" width="8.7109375" style="56" customWidth="1"/>
    <col min="3860" max="3860" width="9.28515625" style="56" customWidth="1"/>
    <col min="3861" max="4094" width="9.140625" style="56"/>
    <col min="4095" max="4095" width="1.42578125" style="56" customWidth="1"/>
    <col min="4096" max="4096" width="3.42578125" style="56" customWidth="1"/>
    <col min="4097" max="4097" width="11.42578125" style="56" customWidth="1"/>
    <col min="4098" max="4098" width="7.28515625" style="56" customWidth="1"/>
    <col min="4099" max="4099" width="14" style="56" customWidth="1"/>
    <col min="4100" max="4100" width="6.42578125" style="56" customWidth="1"/>
    <col min="4101" max="4101" width="4.5703125" style="56" customWidth="1"/>
    <col min="4102" max="4102" width="6.140625" style="56" customWidth="1"/>
    <col min="4103" max="4103" width="7.5703125" style="56" customWidth="1"/>
    <col min="4104" max="4104" width="6.7109375" style="56" customWidth="1"/>
    <col min="4105" max="4105" width="8.5703125" style="56" customWidth="1"/>
    <col min="4106" max="4106" width="9.5703125" style="56" customWidth="1"/>
    <col min="4107" max="4107" width="8.7109375" style="56" customWidth="1"/>
    <col min="4108" max="4108" width="9.28515625" style="56" customWidth="1"/>
    <col min="4109" max="4109" width="8.7109375" style="56" customWidth="1"/>
    <col min="4110" max="4114" width="9.28515625" style="56" customWidth="1"/>
    <col min="4115" max="4115" width="8.7109375" style="56" customWidth="1"/>
    <col min="4116" max="4116" width="9.28515625" style="56" customWidth="1"/>
    <col min="4117" max="4350" width="9.140625" style="56"/>
    <col min="4351" max="4351" width="1.42578125" style="56" customWidth="1"/>
    <col min="4352" max="4352" width="3.42578125" style="56" customWidth="1"/>
    <col min="4353" max="4353" width="11.42578125" style="56" customWidth="1"/>
    <col min="4354" max="4354" width="7.28515625" style="56" customWidth="1"/>
    <col min="4355" max="4355" width="14" style="56" customWidth="1"/>
    <col min="4356" max="4356" width="6.42578125" style="56" customWidth="1"/>
    <col min="4357" max="4357" width="4.5703125" style="56" customWidth="1"/>
    <col min="4358" max="4358" width="6.140625" style="56" customWidth="1"/>
    <col min="4359" max="4359" width="7.5703125" style="56" customWidth="1"/>
    <col min="4360" max="4360" width="6.7109375" style="56" customWidth="1"/>
    <col min="4361" max="4361" width="8.5703125" style="56" customWidth="1"/>
    <col min="4362" max="4362" width="9.5703125" style="56" customWidth="1"/>
    <col min="4363" max="4363" width="8.7109375" style="56" customWidth="1"/>
    <col min="4364" max="4364" width="9.28515625" style="56" customWidth="1"/>
    <col min="4365" max="4365" width="8.7109375" style="56" customWidth="1"/>
    <col min="4366" max="4370" width="9.28515625" style="56" customWidth="1"/>
    <col min="4371" max="4371" width="8.7109375" style="56" customWidth="1"/>
    <col min="4372" max="4372" width="9.28515625" style="56" customWidth="1"/>
    <col min="4373" max="4606" width="9.140625" style="56"/>
    <col min="4607" max="4607" width="1.42578125" style="56" customWidth="1"/>
    <col min="4608" max="4608" width="3.42578125" style="56" customWidth="1"/>
    <col min="4609" max="4609" width="11.42578125" style="56" customWidth="1"/>
    <col min="4610" max="4610" width="7.28515625" style="56" customWidth="1"/>
    <col min="4611" max="4611" width="14" style="56" customWidth="1"/>
    <col min="4612" max="4612" width="6.42578125" style="56" customWidth="1"/>
    <col min="4613" max="4613" width="4.5703125" style="56" customWidth="1"/>
    <col min="4614" max="4614" width="6.140625" style="56" customWidth="1"/>
    <col min="4615" max="4615" width="7.5703125" style="56" customWidth="1"/>
    <col min="4616" max="4616" width="6.7109375" style="56" customWidth="1"/>
    <col min="4617" max="4617" width="8.5703125" style="56" customWidth="1"/>
    <col min="4618" max="4618" width="9.5703125" style="56" customWidth="1"/>
    <col min="4619" max="4619" width="8.7109375" style="56" customWidth="1"/>
    <col min="4620" max="4620" width="9.28515625" style="56" customWidth="1"/>
    <col min="4621" max="4621" width="8.7109375" style="56" customWidth="1"/>
    <col min="4622" max="4626" width="9.28515625" style="56" customWidth="1"/>
    <col min="4627" max="4627" width="8.7109375" style="56" customWidth="1"/>
    <col min="4628" max="4628" width="9.28515625" style="56" customWidth="1"/>
    <col min="4629" max="4862" width="9.140625" style="56"/>
    <col min="4863" max="4863" width="1.42578125" style="56" customWidth="1"/>
    <col min="4864" max="4864" width="3.42578125" style="56" customWidth="1"/>
    <col min="4865" max="4865" width="11.42578125" style="56" customWidth="1"/>
    <col min="4866" max="4866" width="7.28515625" style="56" customWidth="1"/>
    <col min="4867" max="4867" width="14" style="56" customWidth="1"/>
    <col min="4868" max="4868" width="6.42578125" style="56" customWidth="1"/>
    <col min="4869" max="4869" width="4.5703125" style="56" customWidth="1"/>
    <col min="4870" max="4870" width="6.140625" style="56" customWidth="1"/>
    <col min="4871" max="4871" width="7.5703125" style="56" customWidth="1"/>
    <col min="4872" max="4872" width="6.7109375" style="56" customWidth="1"/>
    <col min="4873" max="4873" width="8.5703125" style="56" customWidth="1"/>
    <col min="4874" max="4874" width="9.5703125" style="56" customWidth="1"/>
    <col min="4875" max="4875" width="8.7109375" style="56" customWidth="1"/>
    <col min="4876" max="4876" width="9.28515625" style="56" customWidth="1"/>
    <col min="4877" max="4877" width="8.7109375" style="56" customWidth="1"/>
    <col min="4878" max="4882" width="9.28515625" style="56" customWidth="1"/>
    <col min="4883" max="4883" width="8.7109375" style="56" customWidth="1"/>
    <col min="4884" max="4884" width="9.28515625" style="56" customWidth="1"/>
    <col min="4885" max="5118" width="9.140625" style="56"/>
    <col min="5119" max="5119" width="1.42578125" style="56" customWidth="1"/>
    <col min="5120" max="5120" width="3.42578125" style="56" customWidth="1"/>
    <col min="5121" max="5121" width="11.42578125" style="56" customWidth="1"/>
    <col min="5122" max="5122" width="7.28515625" style="56" customWidth="1"/>
    <col min="5123" max="5123" width="14" style="56" customWidth="1"/>
    <col min="5124" max="5124" width="6.42578125" style="56" customWidth="1"/>
    <col min="5125" max="5125" width="4.5703125" style="56" customWidth="1"/>
    <col min="5126" max="5126" width="6.140625" style="56" customWidth="1"/>
    <col min="5127" max="5127" width="7.5703125" style="56" customWidth="1"/>
    <col min="5128" max="5128" width="6.7109375" style="56" customWidth="1"/>
    <col min="5129" max="5129" width="8.5703125" style="56" customWidth="1"/>
    <col min="5130" max="5130" width="9.5703125" style="56" customWidth="1"/>
    <col min="5131" max="5131" width="8.7109375" style="56" customWidth="1"/>
    <col min="5132" max="5132" width="9.28515625" style="56" customWidth="1"/>
    <col min="5133" max="5133" width="8.7109375" style="56" customWidth="1"/>
    <col min="5134" max="5138" width="9.28515625" style="56" customWidth="1"/>
    <col min="5139" max="5139" width="8.7109375" style="56" customWidth="1"/>
    <col min="5140" max="5140" width="9.28515625" style="56" customWidth="1"/>
    <col min="5141" max="5374" width="9.140625" style="56"/>
    <col min="5375" max="5375" width="1.42578125" style="56" customWidth="1"/>
    <col min="5376" max="5376" width="3.42578125" style="56" customWidth="1"/>
    <col min="5377" max="5377" width="11.42578125" style="56" customWidth="1"/>
    <col min="5378" max="5378" width="7.28515625" style="56" customWidth="1"/>
    <col min="5379" max="5379" width="14" style="56" customWidth="1"/>
    <col min="5380" max="5380" width="6.42578125" style="56" customWidth="1"/>
    <col min="5381" max="5381" width="4.5703125" style="56" customWidth="1"/>
    <col min="5382" max="5382" width="6.140625" style="56" customWidth="1"/>
    <col min="5383" max="5383" width="7.5703125" style="56" customWidth="1"/>
    <col min="5384" max="5384" width="6.7109375" style="56" customWidth="1"/>
    <col min="5385" max="5385" width="8.5703125" style="56" customWidth="1"/>
    <col min="5386" max="5386" width="9.5703125" style="56" customWidth="1"/>
    <col min="5387" max="5387" width="8.7109375" style="56" customWidth="1"/>
    <col min="5388" max="5388" width="9.28515625" style="56" customWidth="1"/>
    <col min="5389" max="5389" width="8.7109375" style="56" customWidth="1"/>
    <col min="5390" max="5394" width="9.28515625" style="56" customWidth="1"/>
    <col min="5395" max="5395" width="8.7109375" style="56" customWidth="1"/>
    <col min="5396" max="5396" width="9.28515625" style="56" customWidth="1"/>
    <col min="5397" max="5630" width="9.140625" style="56"/>
    <col min="5631" max="5631" width="1.42578125" style="56" customWidth="1"/>
    <col min="5632" max="5632" width="3.42578125" style="56" customWidth="1"/>
    <col min="5633" max="5633" width="11.42578125" style="56" customWidth="1"/>
    <col min="5634" max="5634" width="7.28515625" style="56" customWidth="1"/>
    <col min="5635" max="5635" width="14" style="56" customWidth="1"/>
    <col min="5636" max="5636" width="6.42578125" style="56" customWidth="1"/>
    <col min="5637" max="5637" width="4.5703125" style="56" customWidth="1"/>
    <col min="5638" max="5638" width="6.140625" style="56" customWidth="1"/>
    <col min="5639" max="5639" width="7.5703125" style="56" customWidth="1"/>
    <col min="5640" max="5640" width="6.7109375" style="56" customWidth="1"/>
    <col min="5641" max="5641" width="8.5703125" style="56" customWidth="1"/>
    <col min="5642" max="5642" width="9.5703125" style="56" customWidth="1"/>
    <col min="5643" max="5643" width="8.7109375" style="56" customWidth="1"/>
    <col min="5644" max="5644" width="9.28515625" style="56" customWidth="1"/>
    <col min="5645" max="5645" width="8.7109375" style="56" customWidth="1"/>
    <col min="5646" max="5650" width="9.28515625" style="56" customWidth="1"/>
    <col min="5651" max="5651" width="8.7109375" style="56" customWidth="1"/>
    <col min="5652" max="5652" width="9.28515625" style="56" customWidth="1"/>
    <col min="5653" max="5886" width="9.140625" style="56"/>
    <col min="5887" max="5887" width="1.42578125" style="56" customWidth="1"/>
    <col min="5888" max="5888" width="3.42578125" style="56" customWidth="1"/>
    <col min="5889" max="5889" width="11.42578125" style="56" customWidth="1"/>
    <col min="5890" max="5890" width="7.28515625" style="56" customWidth="1"/>
    <col min="5891" max="5891" width="14" style="56" customWidth="1"/>
    <col min="5892" max="5892" width="6.42578125" style="56" customWidth="1"/>
    <col min="5893" max="5893" width="4.5703125" style="56" customWidth="1"/>
    <col min="5894" max="5894" width="6.140625" style="56" customWidth="1"/>
    <col min="5895" max="5895" width="7.5703125" style="56" customWidth="1"/>
    <col min="5896" max="5896" width="6.7109375" style="56" customWidth="1"/>
    <col min="5897" max="5897" width="8.5703125" style="56" customWidth="1"/>
    <col min="5898" max="5898" width="9.5703125" style="56" customWidth="1"/>
    <col min="5899" max="5899" width="8.7109375" style="56" customWidth="1"/>
    <col min="5900" max="5900" width="9.28515625" style="56" customWidth="1"/>
    <col min="5901" max="5901" width="8.7109375" style="56" customWidth="1"/>
    <col min="5902" max="5906" width="9.28515625" style="56" customWidth="1"/>
    <col min="5907" max="5907" width="8.7109375" style="56" customWidth="1"/>
    <col min="5908" max="5908" width="9.28515625" style="56" customWidth="1"/>
    <col min="5909" max="6142" width="9.140625" style="56"/>
    <col min="6143" max="6143" width="1.42578125" style="56" customWidth="1"/>
    <col min="6144" max="6144" width="3.42578125" style="56" customWidth="1"/>
    <col min="6145" max="6145" width="11.42578125" style="56" customWidth="1"/>
    <col min="6146" max="6146" width="7.28515625" style="56" customWidth="1"/>
    <col min="6147" max="6147" width="14" style="56" customWidth="1"/>
    <col min="6148" max="6148" width="6.42578125" style="56" customWidth="1"/>
    <col min="6149" max="6149" width="4.5703125" style="56" customWidth="1"/>
    <col min="6150" max="6150" width="6.140625" style="56" customWidth="1"/>
    <col min="6151" max="6151" width="7.5703125" style="56" customWidth="1"/>
    <col min="6152" max="6152" width="6.7109375" style="56" customWidth="1"/>
    <col min="6153" max="6153" width="8.5703125" style="56" customWidth="1"/>
    <col min="6154" max="6154" width="9.5703125" style="56" customWidth="1"/>
    <col min="6155" max="6155" width="8.7109375" style="56" customWidth="1"/>
    <col min="6156" max="6156" width="9.28515625" style="56" customWidth="1"/>
    <col min="6157" max="6157" width="8.7109375" style="56" customWidth="1"/>
    <col min="6158" max="6162" width="9.28515625" style="56" customWidth="1"/>
    <col min="6163" max="6163" width="8.7109375" style="56" customWidth="1"/>
    <col min="6164" max="6164" width="9.28515625" style="56" customWidth="1"/>
    <col min="6165" max="6398" width="9.140625" style="56"/>
    <col min="6399" max="6399" width="1.42578125" style="56" customWidth="1"/>
    <col min="6400" max="6400" width="3.42578125" style="56" customWidth="1"/>
    <col min="6401" max="6401" width="11.42578125" style="56" customWidth="1"/>
    <col min="6402" max="6402" width="7.28515625" style="56" customWidth="1"/>
    <col min="6403" max="6403" width="14" style="56" customWidth="1"/>
    <col min="6404" max="6404" width="6.42578125" style="56" customWidth="1"/>
    <col min="6405" max="6405" width="4.5703125" style="56" customWidth="1"/>
    <col min="6406" max="6406" width="6.140625" style="56" customWidth="1"/>
    <col min="6407" max="6407" width="7.5703125" style="56" customWidth="1"/>
    <col min="6408" max="6408" width="6.7109375" style="56" customWidth="1"/>
    <col min="6409" max="6409" width="8.5703125" style="56" customWidth="1"/>
    <col min="6410" max="6410" width="9.5703125" style="56" customWidth="1"/>
    <col min="6411" max="6411" width="8.7109375" style="56" customWidth="1"/>
    <col min="6412" max="6412" width="9.28515625" style="56" customWidth="1"/>
    <col min="6413" max="6413" width="8.7109375" style="56" customWidth="1"/>
    <col min="6414" max="6418" width="9.28515625" style="56" customWidth="1"/>
    <col min="6419" max="6419" width="8.7109375" style="56" customWidth="1"/>
    <col min="6420" max="6420" width="9.28515625" style="56" customWidth="1"/>
    <col min="6421" max="6654" width="9.140625" style="56"/>
    <col min="6655" max="6655" width="1.42578125" style="56" customWidth="1"/>
    <col min="6656" max="6656" width="3.42578125" style="56" customWidth="1"/>
    <col min="6657" max="6657" width="11.42578125" style="56" customWidth="1"/>
    <col min="6658" max="6658" width="7.28515625" style="56" customWidth="1"/>
    <col min="6659" max="6659" width="14" style="56" customWidth="1"/>
    <col min="6660" max="6660" width="6.42578125" style="56" customWidth="1"/>
    <col min="6661" max="6661" width="4.5703125" style="56" customWidth="1"/>
    <col min="6662" max="6662" width="6.140625" style="56" customWidth="1"/>
    <col min="6663" max="6663" width="7.5703125" style="56" customWidth="1"/>
    <col min="6664" max="6664" width="6.7109375" style="56" customWidth="1"/>
    <col min="6665" max="6665" width="8.5703125" style="56" customWidth="1"/>
    <col min="6666" max="6666" width="9.5703125" style="56" customWidth="1"/>
    <col min="6667" max="6667" width="8.7109375" style="56" customWidth="1"/>
    <col min="6668" max="6668" width="9.28515625" style="56" customWidth="1"/>
    <col min="6669" max="6669" width="8.7109375" style="56" customWidth="1"/>
    <col min="6670" max="6674" width="9.28515625" style="56" customWidth="1"/>
    <col min="6675" max="6675" width="8.7109375" style="56" customWidth="1"/>
    <col min="6676" max="6676" width="9.28515625" style="56" customWidth="1"/>
    <col min="6677" max="6910" width="9.140625" style="56"/>
    <col min="6911" max="6911" width="1.42578125" style="56" customWidth="1"/>
    <col min="6912" max="6912" width="3.42578125" style="56" customWidth="1"/>
    <col min="6913" max="6913" width="11.42578125" style="56" customWidth="1"/>
    <col min="6914" max="6914" width="7.28515625" style="56" customWidth="1"/>
    <col min="6915" max="6915" width="14" style="56" customWidth="1"/>
    <col min="6916" max="6916" width="6.42578125" style="56" customWidth="1"/>
    <col min="6917" max="6917" width="4.5703125" style="56" customWidth="1"/>
    <col min="6918" max="6918" width="6.140625" style="56" customWidth="1"/>
    <col min="6919" max="6919" width="7.5703125" style="56" customWidth="1"/>
    <col min="6920" max="6920" width="6.7109375" style="56" customWidth="1"/>
    <col min="6921" max="6921" width="8.5703125" style="56" customWidth="1"/>
    <col min="6922" max="6922" width="9.5703125" style="56" customWidth="1"/>
    <col min="6923" max="6923" width="8.7109375" style="56" customWidth="1"/>
    <col min="6924" max="6924" width="9.28515625" style="56" customWidth="1"/>
    <col min="6925" max="6925" width="8.7109375" style="56" customWidth="1"/>
    <col min="6926" max="6930" width="9.28515625" style="56" customWidth="1"/>
    <col min="6931" max="6931" width="8.7109375" style="56" customWidth="1"/>
    <col min="6932" max="6932" width="9.28515625" style="56" customWidth="1"/>
    <col min="6933" max="7166" width="9.140625" style="56"/>
    <col min="7167" max="7167" width="1.42578125" style="56" customWidth="1"/>
    <col min="7168" max="7168" width="3.42578125" style="56" customWidth="1"/>
    <col min="7169" max="7169" width="11.42578125" style="56" customWidth="1"/>
    <col min="7170" max="7170" width="7.28515625" style="56" customWidth="1"/>
    <col min="7171" max="7171" width="14" style="56" customWidth="1"/>
    <col min="7172" max="7172" width="6.42578125" style="56" customWidth="1"/>
    <col min="7173" max="7173" width="4.5703125" style="56" customWidth="1"/>
    <col min="7174" max="7174" width="6.140625" style="56" customWidth="1"/>
    <col min="7175" max="7175" width="7.5703125" style="56" customWidth="1"/>
    <col min="7176" max="7176" width="6.7109375" style="56" customWidth="1"/>
    <col min="7177" max="7177" width="8.5703125" style="56" customWidth="1"/>
    <col min="7178" max="7178" width="9.5703125" style="56" customWidth="1"/>
    <col min="7179" max="7179" width="8.7109375" style="56" customWidth="1"/>
    <col min="7180" max="7180" width="9.28515625" style="56" customWidth="1"/>
    <col min="7181" max="7181" width="8.7109375" style="56" customWidth="1"/>
    <col min="7182" max="7186" width="9.28515625" style="56" customWidth="1"/>
    <col min="7187" max="7187" width="8.7109375" style="56" customWidth="1"/>
    <col min="7188" max="7188" width="9.28515625" style="56" customWidth="1"/>
    <col min="7189" max="7422" width="9.140625" style="56"/>
    <col min="7423" max="7423" width="1.42578125" style="56" customWidth="1"/>
    <col min="7424" max="7424" width="3.42578125" style="56" customWidth="1"/>
    <col min="7425" max="7425" width="11.42578125" style="56" customWidth="1"/>
    <col min="7426" max="7426" width="7.28515625" style="56" customWidth="1"/>
    <col min="7427" max="7427" width="14" style="56" customWidth="1"/>
    <col min="7428" max="7428" width="6.42578125" style="56" customWidth="1"/>
    <col min="7429" max="7429" width="4.5703125" style="56" customWidth="1"/>
    <col min="7430" max="7430" width="6.140625" style="56" customWidth="1"/>
    <col min="7431" max="7431" width="7.5703125" style="56" customWidth="1"/>
    <col min="7432" max="7432" width="6.7109375" style="56" customWidth="1"/>
    <col min="7433" max="7433" width="8.5703125" style="56" customWidth="1"/>
    <col min="7434" max="7434" width="9.5703125" style="56" customWidth="1"/>
    <col min="7435" max="7435" width="8.7109375" style="56" customWidth="1"/>
    <col min="7436" max="7436" width="9.28515625" style="56" customWidth="1"/>
    <col min="7437" max="7437" width="8.7109375" style="56" customWidth="1"/>
    <col min="7438" max="7442" width="9.28515625" style="56" customWidth="1"/>
    <col min="7443" max="7443" width="8.7109375" style="56" customWidth="1"/>
    <col min="7444" max="7444" width="9.28515625" style="56" customWidth="1"/>
    <col min="7445" max="7678" width="9.140625" style="56"/>
    <col min="7679" max="7679" width="1.42578125" style="56" customWidth="1"/>
    <col min="7680" max="7680" width="3.42578125" style="56" customWidth="1"/>
    <col min="7681" max="7681" width="11.42578125" style="56" customWidth="1"/>
    <col min="7682" max="7682" width="7.28515625" style="56" customWidth="1"/>
    <col min="7683" max="7683" width="14" style="56" customWidth="1"/>
    <col min="7684" max="7684" width="6.42578125" style="56" customWidth="1"/>
    <col min="7685" max="7685" width="4.5703125" style="56" customWidth="1"/>
    <col min="7686" max="7686" width="6.140625" style="56" customWidth="1"/>
    <col min="7687" max="7687" width="7.5703125" style="56" customWidth="1"/>
    <col min="7688" max="7688" width="6.7109375" style="56" customWidth="1"/>
    <col min="7689" max="7689" width="8.5703125" style="56" customWidth="1"/>
    <col min="7690" max="7690" width="9.5703125" style="56" customWidth="1"/>
    <col min="7691" max="7691" width="8.7109375" style="56" customWidth="1"/>
    <col min="7692" max="7692" width="9.28515625" style="56" customWidth="1"/>
    <col min="7693" max="7693" width="8.7109375" style="56" customWidth="1"/>
    <col min="7694" max="7698" width="9.28515625" style="56" customWidth="1"/>
    <col min="7699" max="7699" width="8.7109375" style="56" customWidth="1"/>
    <col min="7700" max="7700" width="9.28515625" style="56" customWidth="1"/>
    <col min="7701" max="7934" width="9.140625" style="56"/>
    <col min="7935" max="7935" width="1.42578125" style="56" customWidth="1"/>
    <col min="7936" max="7936" width="3.42578125" style="56" customWidth="1"/>
    <col min="7937" max="7937" width="11.42578125" style="56" customWidth="1"/>
    <col min="7938" max="7938" width="7.28515625" style="56" customWidth="1"/>
    <col min="7939" max="7939" width="14" style="56" customWidth="1"/>
    <col min="7940" max="7940" width="6.42578125" style="56" customWidth="1"/>
    <col min="7941" max="7941" width="4.5703125" style="56" customWidth="1"/>
    <col min="7942" max="7942" width="6.140625" style="56" customWidth="1"/>
    <col min="7943" max="7943" width="7.5703125" style="56" customWidth="1"/>
    <col min="7944" max="7944" width="6.7109375" style="56" customWidth="1"/>
    <col min="7945" max="7945" width="8.5703125" style="56" customWidth="1"/>
    <col min="7946" max="7946" width="9.5703125" style="56" customWidth="1"/>
    <col min="7947" max="7947" width="8.7109375" style="56" customWidth="1"/>
    <col min="7948" max="7948" width="9.28515625" style="56" customWidth="1"/>
    <col min="7949" max="7949" width="8.7109375" style="56" customWidth="1"/>
    <col min="7950" max="7954" width="9.28515625" style="56" customWidth="1"/>
    <col min="7955" max="7955" width="8.7109375" style="56" customWidth="1"/>
    <col min="7956" max="7956" width="9.28515625" style="56" customWidth="1"/>
    <col min="7957" max="8190" width="9.140625" style="56"/>
    <col min="8191" max="8191" width="1.42578125" style="56" customWidth="1"/>
    <col min="8192" max="8192" width="3.42578125" style="56" customWidth="1"/>
    <col min="8193" max="8193" width="11.42578125" style="56" customWidth="1"/>
    <col min="8194" max="8194" width="7.28515625" style="56" customWidth="1"/>
    <col min="8195" max="8195" width="14" style="56" customWidth="1"/>
    <col min="8196" max="8196" width="6.42578125" style="56" customWidth="1"/>
    <col min="8197" max="8197" width="4.5703125" style="56" customWidth="1"/>
    <col min="8198" max="8198" width="6.140625" style="56" customWidth="1"/>
    <col min="8199" max="8199" width="7.5703125" style="56" customWidth="1"/>
    <col min="8200" max="8200" width="6.7109375" style="56" customWidth="1"/>
    <col min="8201" max="8201" width="8.5703125" style="56" customWidth="1"/>
    <col min="8202" max="8202" width="9.5703125" style="56" customWidth="1"/>
    <col min="8203" max="8203" width="8.7109375" style="56" customWidth="1"/>
    <col min="8204" max="8204" width="9.28515625" style="56" customWidth="1"/>
    <col min="8205" max="8205" width="8.7109375" style="56" customWidth="1"/>
    <col min="8206" max="8210" width="9.28515625" style="56" customWidth="1"/>
    <col min="8211" max="8211" width="8.7109375" style="56" customWidth="1"/>
    <col min="8212" max="8212" width="9.28515625" style="56" customWidth="1"/>
    <col min="8213" max="8446" width="9.140625" style="56"/>
    <col min="8447" max="8447" width="1.42578125" style="56" customWidth="1"/>
    <col min="8448" max="8448" width="3.42578125" style="56" customWidth="1"/>
    <col min="8449" max="8449" width="11.42578125" style="56" customWidth="1"/>
    <col min="8450" max="8450" width="7.28515625" style="56" customWidth="1"/>
    <col min="8451" max="8451" width="14" style="56" customWidth="1"/>
    <col min="8452" max="8452" width="6.42578125" style="56" customWidth="1"/>
    <col min="8453" max="8453" width="4.5703125" style="56" customWidth="1"/>
    <col min="8454" max="8454" width="6.140625" style="56" customWidth="1"/>
    <col min="8455" max="8455" width="7.5703125" style="56" customWidth="1"/>
    <col min="8456" max="8456" width="6.7109375" style="56" customWidth="1"/>
    <col min="8457" max="8457" width="8.5703125" style="56" customWidth="1"/>
    <col min="8458" max="8458" width="9.5703125" style="56" customWidth="1"/>
    <col min="8459" max="8459" width="8.7109375" style="56" customWidth="1"/>
    <col min="8460" max="8460" width="9.28515625" style="56" customWidth="1"/>
    <col min="8461" max="8461" width="8.7109375" style="56" customWidth="1"/>
    <col min="8462" max="8466" width="9.28515625" style="56" customWidth="1"/>
    <col min="8467" max="8467" width="8.7109375" style="56" customWidth="1"/>
    <col min="8468" max="8468" width="9.28515625" style="56" customWidth="1"/>
    <col min="8469" max="8702" width="9.140625" style="56"/>
    <col min="8703" max="8703" width="1.42578125" style="56" customWidth="1"/>
    <col min="8704" max="8704" width="3.42578125" style="56" customWidth="1"/>
    <col min="8705" max="8705" width="11.42578125" style="56" customWidth="1"/>
    <col min="8706" max="8706" width="7.28515625" style="56" customWidth="1"/>
    <col min="8707" max="8707" width="14" style="56" customWidth="1"/>
    <col min="8708" max="8708" width="6.42578125" style="56" customWidth="1"/>
    <col min="8709" max="8709" width="4.5703125" style="56" customWidth="1"/>
    <col min="8710" max="8710" width="6.140625" style="56" customWidth="1"/>
    <col min="8711" max="8711" width="7.5703125" style="56" customWidth="1"/>
    <col min="8712" max="8712" width="6.7109375" style="56" customWidth="1"/>
    <col min="8713" max="8713" width="8.5703125" style="56" customWidth="1"/>
    <col min="8714" max="8714" width="9.5703125" style="56" customWidth="1"/>
    <col min="8715" max="8715" width="8.7109375" style="56" customWidth="1"/>
    <col min="8716" max="8716" width="9.28515625" style="56" customWidth="1"/>
    <col min="8717" max="8717" width="8.7109375" style="56" customWidth="1"/>
    <col min="8718" max="8722" width="9.28515625" style="56" customWidth="1"/>
    <col min="8723" max="8723" width="8.7109375" style="56" customWidth="1"/>
    <col min="8724" max="8724" width="9.28515625" style="56" customWidth="1"/>
    <col min="8725" max="8958" width="9.140625" style="56"/>
    <col min="8959" max="8959" width="1.42578125" style="56" customWidth="1"/>
    <col min="8960" max="8960" width="3.42578125" style="56" customWidth="1"/>
    <col min="8961" max="8961" width="11.42578125" style="56" customWidth="1"/>
    <col min="8962" max="8962" width="7.28515625" style="56" customWidth="1"/>
    <col min="8963" max="8963" width="14" style="56" customWidth="1"/>
    <col min="8964" max="8964" width="6.42578125" style="56" customWidth="1"/>
    <col min="8965" max="8965" width="4.5703125" style="56" customWidth="1"/>
    <col min="8966" max="8966" width="6.140625" style="56" customWidth="1"/>
    <col min="8967" max="8967" width="7.5703125" style="56" customWidth="1"/>
    <col min="8968" max="8968" width="6.7109375" style="56" customWidth="1"/>
    <col min="8969" max="8969" width="8.5703125" style="56" customWidth="1"/>
    <col min="8970" max="8970" width="9.5703125" style="56" customWidth="1"/>
    <col min="8971" max="8971" width="8.7109375" style="56" customWidth="1"/>
    <col min="8972" max="8972" width="9.28515625" style="56" customWidth="1"/>
    <col min="8973" max="8973" width="8.7109375" style="56" customWidth="1"/>
    <col min="8974" max="8978" width="9.28515625" style="56" customWidth="1"/>
    <col min="8979" max="8979" width="8.7109375" style="56" customWidth="1"/>
    <col min="8980" max="8980" width="9.28515625" style="56" customWidth="1"/>
    <col min="8981" max="9214" width="9.140625" style="56"/>
    <col min="9215" max="9215" width="1.42578125" style="56" customWidth="1"/>
    <col min="9216" max="9216" width="3.42578125" style="56" customWidth="1"/>
    <col min="9217" max="9217" width="11.42578125" style="56" customWidth="1"/>
    <col min="9218" max="9218" width="7.28515625" style="56" customWidth="1"/>
    <col min="9219" max="9219" width="14" style="56" customWidth="1"/>
    <col min="9220" max="9220" width="6.42578125" style="56" customWidth="1"/>
    <col min="9221" max="9221" width="4.5703125" style="56" customWidth="1"/>
    <col min="9222" max="9222" width="6.140625" style="56" customWidth="1"/>
    <col min="9223" max="9223" width="7.5703125" style="56" customWidth="1"/>
    <col min="9224" max="9224" width="6.7109375" style="56" customWidth="1"/>
    <col min="9225" max="9225" width="8.5703125" style="56" customWidth="1"/>
    <col min="9226" max="9226" width="9.5703125" style="56" customWidth="1"/>
    <col min="9227" max="9227" width="8.7109375" style="56" customWidth="1"/>
    <col min="9228" max="9228" width="9.28515625" style="56" customWidth="1"/>
    <col min="9229" max="9229" width="8.7109375" style="56" customWidth="1"/>
    <col min="9230" max="9234" width="9.28515625" style="56" customWidth="1"/>
    <col min="9235" max="9235" width="8.7109375" style="56" customWidth="1"/>
    <col min="9236" max="9236" width="9.28515625" style="56" customWidth="1"/>
    <col min="9237" max="9470" width="9.140625" style="56"/>
    <col min="9471" max="9471" width="1.42578125" style="56" customWidth="1"/>
    <col min="9472" max="9472" width="3.42578125" style="56" customWidth="1"/>
    <col min="9473" max="9473" width="11.42578125" style="56" customWidth="1"/>
    <col min="9474" max="9474" width="7.28515625" style="56" customWidth="1"/>
    <col min="9475" max="9475" width="14" style="56" customWidth="1"/>
    <col min="9476" max="9476" width="6.42578125" style="56" customWidth="1"/>
    <col min="9477" max="9477" width="4.5703125" style="56" customWidth="1"/>
    <col min="9478" max="9478" width="6.140625" style="56" customWidth="1"/>
    <col min="9479" max="9479" width="7.5703125" style="56" customWidth="1"/>
    <col min="9480" max="9480" width="6.7109375" style="56" customWidth="1"/>
    <col min="9481" max="9481" width="8.5703125" style="56" customWidth="1"/>
    <col min="9482" max="9482" width="9.5703125" style="56" customWidth="1"/>
    <col min="9483" max="9483" width="8.7109375" style="56" customWidth="1"/>
    <col min="9484" max="9484" width="9.28515625" style="56" customWidth="1"/>
    <col min="9485" max="9485" width="8.7109375" style="56" customWidth="1"/>
    <col min="9486" max="9490" width="9.28515625" style="56" customWidth="1"/>
    <col min="9491" max="9491" width="8.7109375" style="56" customWidth="1"/>
    <col min="9492" max="9492" width="9.28515625" style="56" customWidth="1"/>
    <col min="9493" max="9726" width="9.140625" style="56"/>
    <col min="9727" max="9727" width="1.42578125" style="56" customWidth="1"/>
    <col min="9728" max="9728" width="3.42578125" style="56" customWidth="1"/>
    <col min="9729" max="9729" width="11.42578125" style="56" customWidth="1"/>
    <col min="9730" max="9730" width="7.28515625" style="56" customWidth="1"/>
    <col min="9731" max="9731" width="14" style="56" customWidth="1"/>
    <col min="9732" max="9732" width="6.42578125" style="56" customWidth="1"/>
    <col min="9733" max="9733" width="4.5703125" style="56" customWidth="1"/>
    <col min="9734" max="9734" width="6.140625" style="56" customWidth="1"/>
    <col min="9735" max="9735" width="7.5703125" style="56" customWidth="1"/>
    <col min="9736" max="9736" width="6.7109375" style="56" customWidth="1"/>
    <col min="9737" max="9737" width="8.5703125" style="56" customWidth="1"/>
    <col min="9738" max="9738" width="9.5703125" style="56" customWidth="1"/>
    <col min="9739" max="9739" width="8.7109375" style="56" customWidth="1"/>
    <col min="9740" max="9740" width="9.28515625" style="56" customWidth="1"/>
    <col min="9741" max="9741" width="8.7109375" style="56" customWidth="1"/>
    <col min="9742" max="9746" width="9.28515625" style="56" customWidth="1"/>
    <col min="9747" max="9747" width="8.7109375" style="56" customWidth="1"/>
    <col min="9748" max="9748" width="9.28515625" style="56" customWidth="1"/>
    <col min="9749" max="9982" width="9.140625" style="56"/>
    <col min="9983" max="9983" width="1.42578125" style="56" customWidth="1"/>
    <col min="9984" max="9984" width="3.42578125" style="56" customWidth="1"/>
    <col min="9985" max="9985" width="11.42578125" style="56" customWidth="1"/>
    <col min="9986" max="9986" width="7.28515625" style="56" customWidth="1"/>
    <col min="9987" max="9987" width="14" style="56" customWidth="1"/>
    <col min="9988" max="9988" width="6.42578125" style="56" customWidth="1"/>
    <col min="9989" max="9989" width="4.5703125" style="56" customWidth="1"/>
    <col min="9990" max="9990" width="6.140625" style="56" customWidth="1"/>
    <col min="9991" max="9991" width="7.5703125" style="56" customWidth="1"/>
    <col min="9992" max="9992" width="6.7109375" style="56" customWidth="1"/>
    <col min="9993" max="9993" width="8.5703125" style="56" customWidth="1"/>
    <col min="9994" max="9994" width="9.5703125" style="56" customWidth="1"/>
    <col min="9995" max="9995" width="8.7109375" style="56" customWidth="1"/>
    <col min="9996" max="9996" width="9.28515625" style="56" customWidth="1"/>
    <col min="9997" max="9997" width="8.7109375" style="56" customWidth="1"/>
    <col min="9998" max="10002" width="9.28515625" style="56" customWidth="1"/>
    <col min="10003" max="10003" width="8.7109375" style="56" customWidth="1"/>
    <col min="10004" max="10004" width="9.28515625" style="56" customWidth="1"/>
    <col min="10005" max="10238" width="9.140625" style="56"/>
    <col min="10239" max="10239" width="1.42578125" style="56" customWidth="1"/>
    <col min="10240" max="10240" width="3.42578125" style="56" customWidth="1"/>
    <col min="10241" max="10241" width="11.42578125" style="56" customWidth="1"/>
    <col min="10242" max="10242" width="7.28515625" style="56" customWidth="1"/>
    <col min="10243" max="10243" width="14" style="56" customWidth="1"/>
    <col min="10244" max="10244" width="6.42578125" style="56" customWidth="1"/>
    <col min="10245" max="10245" width="4.5703125" style="56" customWidth="1"/>
    <col min="10246" max="10246" width="6.140625" style="56" customWidth="1"/>
    <col min="10247" max="10247" width="7.5703125" style="56" customWidth="1"/>
    <col min="10248" max="10248" width="6.7109375" style="56" customWidth="1"/>
    <col min="10249" max="10249" width="8.5703125" style="56" customWidth="1"/>
    <col min="10250" max="10250" width="9.5703125" style="56" customWidth="1"/>
    <col min="10251" max="10251" width="8.7109375" style="56" customWidth="1"/>
    <col min="10252" max="10252" width="9.28515625" style="56" customWidth="1"/>
    <col min="10253" max="10253" width="8.7109375" style="56" customWidth="1"/>
    <col min="10254" max="10258" width="9.28515625" style="56" customWidth="1"/>
    <col min="10259" max="10259" width="8.7109375" style="56" customWidth="1"/>
    <col min="10260" max="10260" width="9.28515625" style="56" customWidth="1"/>
    <col min="10261" max="10494" width="9.140625" style="56"/>
    <col min="10495" max="10495" width="1.42578125" style="56" customWidth="1"/>
    <col min="10496" max="10496" width="3.42578125" style="56" customWidth="1"/>
    <col min="10497" max="10497" width="11.42578125" style="56" customWidth="1"/>
    <col min="10498" max="10498" width="7.28515625" style="56" customWidth="1"/>
    <col min="10499" max="10499" width="14" style="56" customWidth="1"/>
    <col min="10500" max="10500" width="6.42578125" style="56" customWidth="1"/>
    <col min="10501" max="10501" width="4.5703125" style="56" customWidth="1"/>
    <col min="10502" max="10502" width="6.140625" style="56" customWidth="1"/>
    <col min="10503" max="10503" width="7.5703125" style="56" customWidth="1"/>
    <col min="10504" max="10504" width="6.7109375" style="56" customWidth="1"/>
    <col min="10505" max="10505" width="8.5703125" style="56" customWidth="1"/>
    <col min="10506" max="10506" width="9.5703125" style="56" customWidth="1"/>
    <col min="10507" max="10507" width="8.7109375" style="56" customWidth="1"/>
    <col min="10508" max="10508" width="9.28515625" style="56" customWidth="1"/>
    <col min="10509" max="10509" width="8.7109375" style="56" customWidth="1"/>
    <col min="10510" max="10514" width="9.28515625" style="56" customWidth="1"/>
    <col min="10515" max="10515" width="8.7109375" style="56" customWidth="1"/>
    <col min="10516" max="10516" width="9.28515625" style="56" customWidth="1"/>
    <col min="10517" max="10750" width="9.140625" style="56"/>
    <col min="10751" max="10751" width="1.42578125" style="56" customWidth="1"/>
    <col min="10752" max="10752" width="3.42578125" style="56" customWidth="1"/>
    <col min="10753" max="10753" width="11.42578125" style="56" customWidth="1"/>
    <col min="10754" max="10754" width="7.28515625" style="56" customWidth="1"/>
    <col min="10755" max="10755" width="14" style="56" customWidth="1"/>
    <col min="10756" max="10756" width="6.42578125" style="56" customWidth="1"/>
    <col min="10757" max="10757" width="4.5703125" style="56" customWidth="1"/>
    <col min="10758" max="10758" width="6.140625" style="56" customWidth="1"/>
    <col min="10759" max="10759" width="7.5703125" style="56" customWidth="1"/>
    <col min="10760" max="10760" width="6.7109375" style="56" customWidth="1"/>
    <col min="10761" max="10761" width="8.5703125" style="56" customWidth="1"/>
    <col min="10762" max="10762" width="9.5703125" style="56" customWidth="1"/>
    <col min="10763" max="10763" width="8.7109375" style="56" customWidth="1"/>
    <col min="10764" max="10764" width="9.28515625" style="56" customWidth="1"/>
    <col min="10765" max="10765" width="8.7109375" style="56" customWidth="1"/>
    <col min="10766" max="10770" width="9.28515625" style="56" customWidth="1"/>
    <col min="10771" max="10771" width="8.7109375" style="56" customWidth="1"/>
    <col min="10772" max="10772" width="9.28515625" style="56" customWidth="1"/>
    <col min="10773" max="11006" width="9.140625" style="56"/>
    <col min="11007" max="11007" width="1.42578125" style="56" customWidth="1"/>
    <col min="11008" max="11008" width="3.42578125" style="56" customWidth="1"/>
    <col min="11009" max="11009" width="11.42578125" style="56" customWidth="1"/>
    <col min="11010" max="11010" width="7.28515625" style="56" customWidth="1"/>
    <col min="11011" max="11011" width="14" style="56" customWidth="1"/>
    <col min="11012" max="11012" width="6.42578125" style="56" customWidth="1"/>
    <col min="11013" max="11013" width="4.5703125" style="56" customWidth="1"/>
    <col min="11014" max="11014" width="6.140625" style="56" customWidth="1"/>
    <col min="11015" max="11015" width="7.5703125" style="56" customWidth="1"/>
    <col min="11016" max="11016" width="6.7109375" style="56" customWidth="1"/>
    <col min="11017" max="11017" width="8.5703125" style="56" customWidth="1"/>
    <col min="11018" max="11018" width="9.5703125" style="56" customWidth="1"/>
    <col min="11019" max="11019" width="8.7109375" style="56" customWidth="1"/>
    <col min="11020" max="11020" width="9.28515625" style="56" customWidth="1"/>
    <col min="11021" max="11021" width="8.7109375" style="56" customWidth="1"/>
    <col min="11022" max="11026" width="9.28515625" style="56" customWidth="1"/>
    <col min="11027" max="11027" width="8.7109375" style="56" customWidth="1"/>
    <col min="11028" max="11028" width="9.28515625" style="56" customWidth="1"/>
    <col min="11029" max="11262" width="9.140625" style="56"/>
    <col min="11263" max="11263" width="1.42578125" style="56" customWidth="1"/>
    <col min="11264" max="11264" width="3.42578125" style="56" customWidth="1"/>
    <col min="11265" max="11265" width="11.42578125" style="56" customWidth="1"/>
    <col min="11266" max="11266" width="7.28515625" style="56" customWidth="1"/>
    <col min="11267" max="11267" width="14" style="56" customWidth="1"/>
    <col min="11268" max="11268" width="6.42578125" style="56" customWidth="1"/>
    <col min="11269" max="11269" width="4.5703125" style="56" customWidth="1"/>
    <col min="11270" max="11270" width="6.140625" style="56" customWidth="1"/>
    <col min="11271" max="11271" width="7.5703125" style="56" customWidth="1"/>
    <col min="11272" max="11272" width="6.7109375" style="56" customWidth="1"/>
    <col min="11273" max="11273" width="8.5703125" style="56" customWidth="1"/>
    <col min="11274" max="11274" width="9.5703125" style="56" customWidth="1"/>
    <col min="11275" max="11275" width="8.7109375" style="56" customWidth="1"/>
    <col min="11276" max="11276" width="9.28515625" style="56" customWidth="1"/>
    <col min="11277" max="11277" width="8.7109375" style="56" customWidth="1"/>
    <col min="11278" max="11282" width="9.28515625" style="56" customWidth="1"/>
    <col min="11283" max="11283" width="8.7109375" style="56" customWidth="1"/>
    <col min="11284" max="11284" width="9.28515625" style="56" customWidth="1"/>
    <col min="11285" max="11518" width="9.140625" style="56"/>
    <col min="11519" max="11519" width="1.42578125" style="56" customWidth="1"/>
    <col min="11520" max="11520" width="3.42578125" style="56" customWidth="1"/>
    <col min="11521" max="11521" width="11.42578125" style="56" customWidth="1"/>
    <col min="11522" max="11522" width="7.28515625" style="56" customWidth="1"/>
    <col min="11523" max="11523" width="14" style="56" customWidth="1"/>
    <col min="11524" max="11524" width="6.42578125" style="56" customWidth="1"/>
    <col min="11525" max="11525" width="4.5703125" style="56" customWidth="1"/>
    <col min="11526" max="11526" width="6.140625" style="56" customWidth="1"/>
    <col min="11527" max="11527" width="7.5703125" style="56" customWidth="1"/>
    <col min="11528" max="11528" width="6.7109375" style="56" customWidth="1"/>
    <col min="11529" max="11529" width="8.5703125" style="56" customWidth="1"/>
    <col min="11530" max="11530" width="9.5703125" style="56" customWidth="1"/>
    <col min="11531" max="11531" width="8.7109375" style="56" customWidth="1"/>
    <col min="11532" max="11532" width="9.28515625" style="56" customWidth="1"/>
    <col min="11533" max="11533" width="8.7109375" style="56" customWidth="1"/>
    <col min="11534" max="11538" width="9.28515625" style="56" customWidth="1"/>
    <col min="11539" max="11539" width="8.7109375" style="56" customWidth="1"/>
    <col min="11540" max="11540" width="9.28515625" style="56" customWidth="1"/>
    <col min="11541" max="11774" width="9.140625" style="56"/>
    <col min="11775" max="11775" width="1.42578125" style="56" customWidth="1"/>
    <col min="11776" max="11776" width="3.42578125" style="56" customWidth="1"/>
    <col min="11777" max="11777" width="11.42578125" style="56" customWidth="1"/>
    <col min="11778" max="11778" width="7.28515625" style="56" customWidth="1"/>
    <col min="11779" max="11779" width="14" style="56" customWidth="1"/>
    <col min="11780" max="11780" width="6.42578125" style="56" customWidth="1"/>
    <col min="11781" max="11781" width="4.5703125" style="56" customWidth="1"/>
    <col min="11782" max="11782" width="6.140625" style="56" customWidth="1"/>
    <col min="11783" max="11783" width="7.5703125" style="56" customWidth="1"/>
    <col min="11784" max="11784" width="6.7109375" style="56" customWidth="1"/>
    <col min="11785" max="11785" width="8.5703125" style="56" customWidth="1"/>
    <col min="11786" max="11786" width="9.5703125" style="56" customWidth="1"/>
    <col min="11787" max="11787" width="8.7109375" style="56" customWidth="1"/>
    <col min="11788" max="11788" width="9.28515625" style="56" customWidth="1"/>
    <col min="11789" max="11789" width="8.7109375" style="56" customWidth="1"/>
    <col min="11790" max="11794" width="9.28515625" style="56" customWidth="1"/>
    <col min="11795" max="11795" width="8.7109375" style="56" customWidth="1"/>
    <col min="11796" max="11796" width="9.28515625" style="56" customWidth="1"/>
    <col min="11797" max="12030" width="9.140625" style="56"/>
    <col min="12031" max="12031" width="1.42578125" style="56" customWidth="1"/>
    <col min="12032" max="12032" width="3.42578125" style="56" customWidth="1"/>
    <col min="12033" max="12033" width="11.42578125" style="56" customWidth="1"/>
    <col min="12034" max="12034" width="7.28515625" style="56" customWidth="1"/>
    <col min="12035" max="12035" width="14" style="56" customWidth="1"/>
    <col min="12036" max="12036" width="6.42578125" style="56" customWidth="1"/>
    <col min="12037" max="12037" width="4.5703125" style="56" customWidth="1"/>
    <col min="12038" max="12038" width="6.140625" style="56" customWidth="1"/>
    <col min="12039" max="12039" width="7.5703125" style="56" customWidth="1"/>
    <col min="12040" max="12040" width="6.7109375" style="56" customWidth="1"/>
    <col min="12041" max="12041" width="8.5703125" style="56" customWidth="1"/>
    <col min="12042" max="12042" width="9.5703125" style="56" customWidth="1"/>
    <col min="12043" max="12043" width="8.7109375" style="56" customWidth="1"/>
    <col min="12044" max="12044" width="9.28515625" style="56" customWidth="1"/>
    <col min="12045" max="12045" width="8.7109375" style="56" customWidth="1"/>
    <col min="12046" max="12050" width="9.28515625" style="56" customWidth="1"/>
    <col min="12051" max="12051" width="8.7109375" style="56" customWidth="1"/>
    <col min="12052" max="12052" width="9.28515625" style="56" customWidth="1"/>
    <col min="12053" max="12286" width="9.140625" style="56"/>
    <col min="12287" max="12287" width="1.42578125" style="56" customWidth="1"/>
    <col min="12288" max="12288" width="3.42578125" style="56" customWidth="1"/>
    <col min="12289" max="12289" width="11.42578125" style="56" customWidth="1"/>
    <col min="12290" max="12290" width="7.28515625" style="56" customWidth="1"/>
    <col min="12291" max="12291" width="14" style="56" customWidth="1"/>
    <col min="12292" max="12292" width="6.42578125" style="56" customWidth="1"/>
    <col min="12293" max="12293" width="4.5703125" style="56" customWidth="1"/>
    <col min="12294" max="12294" width="6.140625" style="56" customWidth="1"/>
    <col min="12295" max="12295" width="7.5703125" style="56" customWidth="1"/>
    <col min="12296" max="12296" width="6.7109375" style="56" customWidth="1"/>
    <col min="12297" max="12297" width="8.5703125" style="56" customWidth="1"/>
    <col min="12298" max="12298" width="9.5703125" style="56" customWidth="1"/>
    <col min="12299" max="12299" width="8.7109375" style="56" customWidth="1"/>
    <col min="12300" max="12300" width="9.28515625" style="56" customWidth="1"/>
    <col min="12301" max="12301" width="8.7109375" style="56" customWidth="1"/>
    <col min="12302" max="12306" width="9.28515625" style="56" customWidth="1"/>
    <col min="12307" max="12307" width="8.7109375" style="56" customWidth="1"/>
    <col min="12308" max="12308" width="9.28515625" style="56" customWidth="1"/>
    <col min="12309" max="12542" width="9.140625" style="56"/>
    <col min="12543" max="12543" width="1.42578125" style="56" customWidth="1"/>
    <col min="12544" max="12544" width="3.42578125" style="56" customWidth="1"/>
    <col min="12545" max="12545" width="11.42578125" style="56" customWidth="1"/>
    <col min="12546" max="12546" width="7.28515625" style="56" customWidth="1"/>
    <col min="12547" max="12547" width="14" style="56" customWidth="1"/>
    <col min="12548" max="12548" width="6.42578125" style="56" customWidth="1"/>
    <col min="12549" max="12549" width="4.5703125" style="56" customWidth="1"/>
    <col min="12550" max="12550" width="6.140625" style="56" customWidth="1"/>
    <col min="12551" max="12551" width="7.5703125" style="56" customWidth="1"/>
    <col min="12552" max="12552" width="6.7109375" style="56" customWidth="1"/>
    <col min="12553" max="12553" width="8.5703125" style="56" customWidth="1"/>
    <col min="12554" max="12554" width="9.5703125" style="56" customWidth="1"/>
    <col min="12555" max="12555" width="8.7109375" style="56" customWidth="1"/>
    <col min="12556" max="12556" width="9.28515625" style="56" customWidth="1"/>
    <col min="12557" max="12557" width="8.7109375" style="56" customWidth="1"/>
    <col min="12558" max="12562" width="9.28515625" style="56" customWidth="1"/>
    <col min="12563" max="12563" width="8.7109375" style="56" customWidth="1"/>
    <col min="12564" max="12564" width="9.28515625" style="56" customWidth="1"/>
    <col min="12565" max="12798" width="9.140625" style="56"/>
    <col min="12799" max="12799" width="1.42578125" style="56" customWidth="1"/>
    <col min="12800" max="12800" width="3.42578125" style="56" customWidth="1"/>
    <col min="12801" max="12801" width="11.42578125" style="56" customWidth="1"/>
    <col min="12802" max="12802" width="7.28515625" style="56" customWidth="1"/>
    <col min="12803" max="12803" width="14" style="56" customWidth="1"/>
    <col min="12804" max="12804" width="6.42578125" style="56" customWidth="1"/>
    <col min="12805" max="12805" width="4.5703125" style="56" customWidth="1"/>
    <col min="12806" max="12806" width="6.140625" style="56" customWidth="1"/>
    <col min="12807" max="12807" width="7.5703125" style="56" customWidth="1"/>
    <col min="12808" max="12808" width="6.7109375" style="56" customWidth="1"/>
    <col min="12809" max="12809" width="8.5703125" style="56" customWidth="1"/>
    <col min="12810" max="12810" width="9.5703125" style="56" customWidth="1"/>
    <col min="12811" max="12811" width="8.7109375" style="56" customWidth="1"/>
    <col min="12812" max="12812" width="9.28515625" style="56" customWidth="1"/>
    <col min="12813" max="12813" width="8.7109375" style="56" customWidth="1"/>
    <col min="12814" max="12818" width="9.28515625" style="56" customWidth="1"/>
    <col min="12819" max="12819" width="8.7109375" style="56" customWidth="1"/>
    <col min="12820" max="12820" width="9.28515625" style="56" customWidth="1"/>
    <col min="12821" max="13054" width="9.140625" style="56"/>
    <col min="13055" max="13055" width="1.42578125" style="56" customWidth="1"/>
    <col min="13056" max="13056" width="3.42578125" style="56" customWidth="1"/>
    <col min="13057" max="13057" width="11.42578125" style="56" customWidth="1"/>
    <col min="13058" max="13058" width="7.28515625" style="56" customWidth="1"/>
    <col min="13059" max="13059" width="14" style="56" customWidth="1"/>
    <col min="13060" max="13060" width="6.42578125" style="56" customWidth="1"/>
    <col min="13061" max="13061" width="4.5703125" style="56" customWidth="1"/>
    <col min="13062" max="13062" width="6.140625" style="56" customWidth="1"/>
    <col min="13063" max="13063" width="7.5703125" style="56" customWidth="1"/>
    <col min="13064" max="13064" width="6.7109375" style="56" customWidth="1"/>
    <col min="13065" max="13065" width="8.5703125" style="56" customWidth="1"/>
    <col min="13066" max="13066" width="9.5703125" style="56" customWidth="1"/>
    <col min="13067" max="13067" width="8.7109375" style="56" customWidth="1"/>
    <col min="13068" max="13068" width="9.28515625" style="56" customWidth="1"/>
    <col min="13069" max="13069" width="8.7109375" style="56" customWidth="1"/>
    <col min="13070" max="13074" width="9.28515625" style="56" customWidth="1"/>
    <col min="13075" max="13075" width="8.7109375" style="56" customWidth="1"/>
    <col min="13076" max="13076" width="9.28515625" style="56" customWidth="1"/>
    <col min="13077" max="13310" width="9.140625" style="56"/>
    <col min="13311" max="13311" width="1.42578125" style="56" customWidth="1"/>
    <col min="13312" max="13312" width="3.42578125" style="56" customWidth="1"/>
    <col min="13313" max="13313" width="11.42578125" style="56" customWidth="1"/>
    <col min="13314" max="13314" width="7.28515625" style="56" customWidth="1"/>
    <col min="13315" max="13315" width="14" style="56" customWidth="1"/>
    <col min="13316" max="13316" width="6.42578125" style="56" customWidth="1"/>
    <col min="13317" max="13317" width="4.5703125" style="56" customWidth="1"/>
    <col min="13318" max="13318" width="6.140625" style="56" customWidth="1"/>
    <col min="13319" max="13319" width="7.5703125" style="56" customWidth="1"/>
    <col min="13320" max="13320" width="6.7109375" style="56" customWidth="1"/>
    <col min="13321" max="13321" width="8.5703125" style="56" customWidth="1"/>
    <col min="13322" max="13322" width="9.5703125" style="56" customWidth="1"/>
    <col min="13323" max="13323" width="8.7109375" style="56" customWidth="1"/>
    <col min="13324" max="13324" width="9.28515625" style="56" customWidth="1"/>
    <col min="13325" max="13325" width="8.7109375" style="56" customWidth="1"/>
    <col min="13326" max="13330" width="9.28515625" style="56" customWidth="1"/>
    <col min="13331" max="13331" width="8.7109375" style="56" customWidth="1"/>
    <col min="13332" max="13332" width="9.28515625" style="56" customWidth="1"/>
    <col min="13333" max="13566" width="9.140625" style="56"/>
    <col min="13567" max="13567" width="1.42578125" style="56" customWidth="1"/>
    <col min="13568" max="13568" width="3.42578125" style="56" customWidth="1"/>
    <col min="13569" max="13569" width="11.42578125" style="56" customWidth="1"/>
    <col min="13570" max="13570" width="7.28515625" style="56" customWidth="1"/>
    <col min="13571" max="13571" width="14" style="56" customWidth="1"/>
    <col min="13572" max="13572" width="6.42578125" style="56" customWidth="1"/>
    <col min="13573" max="13573" width="4.5703125" style="56" customWidth="1"/>
    <col min="13574" max="13574" width="6.140625" style="56" customWidth="1"/>
    <col min="13575" max="13575" width="7.5703125" style="56" customWidth="1"/>
    <col min="13576" max="13576" width="6.7109375" style="56" customWidth="1"/>
    <col min="13577" max="13577" width="8.5703125" style="56" customWidth="1"/>
    <col min="13578" max="13578" width="9.5703125" style="56" customWidth="1"/>
    <col min="13579" max="13579" width="8.7109375" style="56" customWidth="1"/>
    <col min="13580" max="13580" width="9.28515625" style="56" customWidth="1"/>
    <col min="13581" max="13581" width="8.7109375" style="56" customWidth="1"/>
    <col min="13582" max="13586" width="9.28515625" style="56" customWidth="1"/>
    <col min="13587" max="13587" width="8.7109375" style="56" customWidth="1"/>
    <col min="13588" max="13588" width="9.28515625" style="56" customWidth="1"/>
    <col min="13589" max="13822" width="9.140625" style="56"/>
    <col min="13823" max="13823" width="1.42578125" style="56" customWidth="1"/>
    <col min="13824" max="13824" width="3.42578125" style="56" customWidth="1"/>
    <col min="13825" max="13825" width="11.42578125" style="56" customWidth="1"/>
    <col min="13826" max="13826" width="7.28515625" style="56" customWidth="1"/>
    <col min="13827" max="13827" width="14" style="56" customWidth="1"/>
    <col min="13828" max="13828" width="6.42578125" style="56" customWidth="1"/>
    <col min="13829" max="13829" width="4.5703125" style="56" customWidth="1"/>
    <col min="13830" max="13830" width="6.140625" style="56" customWidth="1"/>
    <col min="13831" max="13831" width="7.5703125" style="56" customWidth="1"/>
    <col min="13832" max="13832" width="6.7109375" style="56" customWidth="1"/>
    <col min="13833" max="13833" width="8.5703125" style="56" customWidth="1"/>
    <col min="13834" max="13834" width="9.5703125" style="56" customWidth="1"/>
    <col min="13835" max="13835" width="8.7109375" style="56" customWidth="1"/>
    <col min="13836" max="13836" width="9.28515625" style="56" customWidth="1"/>
    <col min="13837" max="13837" width="8.7109375" style="56" customWidth="1"/>
    <col min="13838" max="13842" width="9.28515625" style="56" customWidth="1"/>
    <col min="13843" max="13843" width="8.7109375" style="56" customWidth="1"/>
    <col min="13844" max="13844" width="9.28515625" style="56" customWidth="1"/>
    <col min="13845" max="14078" width="9.140625" style="56"/>
    <col min="14079" max="14079" width="1.42578125" style="56" customWidth="1"/>
    <col min="14080" max="14080" width="3.42578125" style="56" customWidth="1"/>
    <col min="14081" max="14081" width="11.42578125" style="56" customWidth="1"/>
    <col min="14082" max="14082" width="7.28515625" style="56" customWidth="1"/>
    <col min="14083" max="14083" width="14" style="56" customWidth="1"/>
    <col min="14084" max="14084" width="6.42578125" style="56" customWidth="1"/>
    <col min="14085" max="14085" width="4.5703125" style="56" customWidth="1"/>
    <col min="14086" max="14086" width="6.140625" style="56" customWidth="1"/>
    <col min="14087" max="14087" width="7.5703125" style="56" customWidth="1"/>
    <col min="14088" max="14088" width="6.7109375" style="56" customWidth="1"/>
    <col min="14089" max="14089" width="8.5703125" style="56" customWidth="1"/>
    <col min="14090" max="14090" width="9.5703125" style="56" customWidth="1"/>
    <col min="14091" max="14091" width="8.7109375" style="56" customWidth="1"/>
    <col min="14092" max="14092" width="9.28515625" style="56" customWidth="1"/>
    <col min="14093" max="14093" width="8.7109375" style="56" customWidth="1"/>
    <col min="14094" max="14098" width="9.28515625" style="56" customWidth="1"/>
    <col min="14099" max="14099" width="8.7109375" style="56" customWidth="1"/>
    <col min="14100" max="14100" width="9.28515625" style="56" customWidth="1"/>
    <col min="14101" max="14334" width="9.140625" style="56"/>
    <col min="14335" max="14335" width="1.42578125" style="56" customWidth="1"/>
    <col min="14336" max="14336" width="3.42578125" style="56" customWidth="1"/>
    <col min="14337" max="14337" width="11.42578125" style="56" customWidth="1"/>
    <col min="14338" max="14338" width="7.28515625" style="56" customWidth="1"/>
    <col min="14339" max="14339" width="14" style="56" customWidth="1"/>
    <col min="14340" max="14340" width="6.42578125" style="56" customWidth="1"/>
    <col min="14341" max="14341" width="4.5703125" style="56" customWidth="1"/>
    <col min="14342" max="14342" width="6.140625" style="56" customWidth="1"/>
    <col min="14343" max="14343" width="7.5703125" style="56" customWidth="1"/>
    <col min="14344" max="14344" width="6.7109375" style="56" customWidth="1"/>
    <col min="14345" max="14345" width="8.5703125" style="56" customWidth="1"/>
    <col min="14346" max="14346" width="9.5703125" style="56" customWidth="1"/>
    <col min="14347" max="14347" width="8.7109375" style="56" customWidth="1"/>
    <col min="14348" max="14348" width="9.28515625" style="56" customWidth="1"/>
    <col min="14349" max="14349" width="8.7109375" style="56" customWidth="1"/>
    <col min="14350" max="14354" width="9.28515625" style="56" customWidth="1"/>
    <col min="14355" max="14355" width="8.7109375" style="56" customWidth="1"/>
    <col min="14356" max="14356" width="9.28515625" style="56" customWidth="1"/>
    <col min="14357" max="14590" width="9.140625" style="56"/>
    <col min="14591" max="14591" width="1.42578125" style="56" customWidth="1"/>
    <col min="14592" max="14592" width="3.42578125" style="56" customWidth="1"/>
    <col min="14593" max="14593" width="11.42578125" style="56" customWidth="1"/>
    <col min="14594" max="14594" width="7.28515625" style="56" customWidth="1"/>
    <col min="14595" max="14595" width="14" style="56" customWidth="1"/>
    <col min="14596" max="14596" width="6.42578125" style="56" customWidth="1"/>
    <col min="14597" max="14597" width="4.5703125" style="56" customWidth="1"/>
    <col min="14598" max="14598" width="6.140625" style="56" customWidth="1"/>
    <col min="14599" max="14599" width="7.5703125" style="56" customWidth="1"/>
    <col min="14600" max="14600" width="6.7109375" style="56" customWidth="1"/>
    <col min="14601" max="14601" width="8.5703125" style="56" customWidth="1"/>
    <col min="14602" max="14602" width="9.5703125" style="56" customWidth="1"/>
    <col min="14603" max="14603" width="8.7109375" style="56" customWidth="1"/>
    <col min="14604" max="14604" width="9.28515625" style="56" customWidth="1"/>
    <col min="14605" max="14605" width="8.7109375" style="56" customWidth="1"/>
    <col min="14606" max="14610" width="9.28515625" style="56" customWidth="1"/>
    <col min="14611" max="14611" width="8.7109375" style="56" customWidth="1"/>
    <col min="14612" max="14612" width="9.28515625" style="56" customWidth="1"/>
    <col min="14613" max="14846" width="9.140625" style="56"/>
    <col min="14847" max="14847" width="1.42578125" style="56" customWidth="1"/>
    <col min="14848" max="14848" width="3.42578125" style="56" customWidth="1"/>
    <col min="14849" max="14849" width="11.42578125" style="56" customWidth="1"/>
    <col min="14850" max="14850" width="7.28515625" style="56" customWidth="1"/>
    <col min="14851" max="14851" width="14" style="56" customWidth="1"/>
    <col min="14852" max="14852" width="6.42578125" style="56" customWidth="1"/>
    <col min="14853" max="14853" width="4.5703125" style="56" customWidth="1"/>
    <col min="14854" max="14854" width="6.140625" style="56" customWidth="1"/>
    <col min="14855" max="14855" width="7.5703125" style="56" customWidth="1"/>
    <col min="14856" max="14856" width="6.7109375" style="56" customWidth="1"/>
    <col min="14857" max="14857" width="8.5703125" style="56" customWidth="1"/>
    <col min="14858" max="14858" width="9.5703125" style="56" customWidth="1"/>
    <col min="14859" max="14859" width="8.7109375" style="56" customWidth="1"/>
    <col min="14860" max="14860" width="9.28515625" style="56" customWidth="1"/>
    <col min="14861" max="14861" width="8.7109375" style="56" customWidth="1"/>
    <col min="14862" max="14866" width="9.28515625" style="56" customWidth="1"/>
    <col min="14867" max="14867" width="8.7109375" style="56" customWidth="1"/>
    <col min="14868" max="14868" width="9.28515625" style="56" customWidth="1"/>
    <col min="14869" max="15102" width="9.140625" style="56"/>
    <col min="15103" max="15103" width="1.42578125" style="56" customWidth="1"/>
    <col min="15104" max="15104" width="3.42578125" style="56" customWidth="1"/>
    <col min="15105" max="15105" width="11.42578125" style="56" customWidth="1"/>
    <col min="15106" max="15106" width="7.28515625" style="56" customWidth="1"/>
    <col min="15107" max="15107" width="14" style="56" customWidth="1"/>
    <col min="15108" max="15108" width="6.42578125" style="56" customWidth="1"/>
    <col min="15109" max="15109" width="4.5703125" style="56" customWidth="1"/>
    <col min="15110" max="15110" width="6.140625" style="56" customWidth="1"/>
    <col min="15111" max="15111" width="7.5703125" style="56" customWidth="1"/>
    <col min="15112" max="15112" width="6.7109375" style="56" customWidth="1"/>
    <col min="15113" max="15113" width="8.5703125" style="56" customWidth="1"/>
    <col min="15114" max="15114" width="9.5703125" style="56" customWidth="1"/>
    <col min="15115" max="15115" width="8.7109375" style="56" customWidth="1"/>
    <col min="15116" max="15116" width="9.28515625" style="56" customWidth="1"/>
    <col min="15117" max="15117" width="8.7109375" style="56" customWidth="1"/>
    <col min="15118" max="15122" width="9.28515625" style="56" customWidth="1"/>
    <col min="15123" max="15123" width="8.7109375" style="56" customWidth="1"/>
    <col min="15124" max="15124" width="9.28515625" style="56" customWidth="1"/>
    <col min="15125" max="15358" width="9.140625" style="56"/>
    <col min="15359" max="15359" width="1.42578125" style="56" customWidth="1"/>
    <col min="15360" max="15360" width="3.42578125" style="56" customWidth="1"/>
    <col min="15361" max="15361" width="11.42578125" style="56" customWidth="1"/>
    <col min="15362" max="15362" width="7.28515625" style="56" customWidth="1"/>
    <col min="15363" max="15363" width="14" style="56" customWidth="1"/>
    <col min="15364" max="15364" width="6.42578125" style="56" customWidth="1"/>
    <col min="15365" max="15365" width="4.5703125" style="56" customWidth="1"/>
    <col min="15366" max="15366" width="6.140625" style="56" customWidth="1"/>
    <col min="15367" max="15367" width="7.5703125" style="56" customWidth="1"/>
    <col min="15368" max="15368" width="6.7109375" style="56" customWidth="1"/>
    <col min="15369" max="15369" width="8.5703125" style="56" customWidth="1"/>
    <col min="15370" max="15370" width="9.5703125" style="56" customWidth="1"/>
    <col min="15371" max="15371" width="8.7109375" style="56" customWidth="1"/>
    <col min="15372" max="15372" width="9.28515625" style="56" customWidth="1"/>
    <col min="15373" max="15373" width="8.7109375" style="56" customWidth="1"/>
    <col min="15374" max="15378" width="9.28515625" style="56" customWidth="1"/>
    <col min="15379" max="15379" width="8.7109375" style="56" customWidth="1"/>
    <col min="15380" max="15380" width="9.28515625" style="56" customWidth="1"/>
    <col min="15381" max="15614" width="9.140625" style="56"/>
    <col min="15615" max="15615" width="1.42578125" style="56" customWidth="1"/>
    <col min="15616" max="15616" width="3.42578125" style="56" customWidth="1"/>
    <col min="15617" max="15617" width="11.42578125" style="56" customWidth="1"/>
    <col min="15618" max="15618" width="7.28515625" style="56" customWidth="1"/>
    <col min="15619" max="15619" width="14" style="56" customWidth="1"/>
    <col min="15620" max="15620" width="6.42578125" style="56" customWidth="1"/>
    <col min="15621" max="15621" width="4.5703125" style="56" customWidth="1"/>
    <col min="15622" max="15622" width="6.140625" style="56" customWidth="1"/>
    <col min="15623" max="15623" width="7.5703125" style="56" customWidth="1"/>
    <col min="15624" max="15624" width="6.7109375" style="56" customWidth="1"/>
    <col min="15625" max="15625" width="8.5703125" style="56" customWidth="1"/>
    <col min="15626" max="15626" width="9.5703125" style="56" customWidth="1"/>
    <col min="15627" max="15627" width="8.7109375" style="56" customWidth="1"/>
    <col min="15628" max="15628" width="9.28515625" style="56" customWidth="1"/>
    <col min="15629" max="15629" width="8.7109375" style="56" customWidth="1"/>
    <col min="15630" max="15634" width="9.28515625" style="56" customWidth="1"/>
    <col min="15635" max="15635" width="8.7109375" style="56" customWidth="1"/>
    <col min="15636" max="15636" width="9.28515625" style="56" customWidth="1"/>
    <col min="15637" max="15870" width="9.140625" style="56"/>
    <col min="15871" max="15871" width="1.42578125" style="56" customWidth="1"/>
    <col min="15872" max="15872" width="3.42578125" style="56" customWidth="1"/>
    <col min="15873" max="15873" width="11.42578125" style="56" customWidth="1"/>
    <col min="15874" max="15874" width="7.28515625" style="56" customWidth="1"/>
    <col min="15875" max="15875" width="14" style="56" customWidth="1"/>
    <col min="15876" max="15876" width="6.42578125" style="56" customWidth="1"/>
    <col min="15877" max="15877" width="4.5703125" style="56" customWidth="1"/>
    <col min="15878" max="15878" width="6.140625" style="56" customWidth="1"/>
    <col min="15879" max="15879" width="7.5703125" style="56" customWidth="1"/>
    <col min="15880" max="15880" width="6.7109375" style="56" customWidth="1"/>
    <col min="15881" max="15881" width="8.5703125" style="56" customWidth="1"/>
    <col min="15882" max="15882" width="9.5703125" style="56" customWidth="1"/>
    <col min="15883" max="15883" width="8.7109375" style="56" customWidth="1"/>
    <col min="15884" max="15884" width="9.28515625" style="56" customWidth="1"/>
    <col min="15885" max="15885" width="8.7109375" style="56" customWidth="1"/>
    <col min="15886" max="15890" width="9.28515625" style="56" customWidth="1"/>
    <col min="15891" max="15891" width="8.7109375" style="56" customWidth="1"/>
    <col min="15892" max="15892" width="9.28515625" style="56" customWidth="1"/>
    <col min="15893" max="16126" width="9.140625" style="56"/>
    <col min="16127" max="16127" width="1.42578125" style="56" customWidth="1"/>
    <col min="16128" max="16128" width="3.42578125" style="56" customWidth="1"/>
    <col min="16129" max="16129" width="11.42578125" style="56" customWidth="1"/>
    <col min="16130" max="16130" width="7.28515625" style="56" customWidth="1"/>
    <col min="16131" max="16131" width="14" style="56" customWidth="1"/>
    <col min="16132" max="16132" width="6.42578125" style="56" customWidth="1"/>
    <col min="16133" max="16133" width="4.5703125" style="56" customWidth="1"/>
    <col min="16134" max="16134" width="6.140625" style="56" customWidth="1"/>
    <col min="16135" max="16135" width="7.5703125" style="56" customWidth="1"/>
    <col min="16136" max="16136" width="6.7109375" style="56" customWidth="1"/>
    <col min="16137" max="16137" width="8.5703125" style="56" customWidth="1"/>
    <col min="16138" max="16138" width="9.5703125" style="56" customWidth="1"/>
    <col min="16139" max="16139" width="8.7109375" style="56" customWidth="1"/>
    <col min="16140" max="16140" width="9.28515625" style="56" customWidth="1"/>
    <col min="16141" max="16141" width="8.7109375" style="56" customWidth="1"/>
    <col min="16142" max="16146" width="9.28515625" style="56" customWidth="1"/>
    <col min="16147" max="16147" width="8.7109375" style="56" customWidth="1"/>
    <col min="16148" max="16148" width="9.28515625" style="56" customWidth="1"/>
    <col min="16149" max="16384" width="9.140625" style="56"/>
  </cols>
  <sheetData>
    <row r="1" spans="1:20" s="1" customFormat="1" ht="10.5" x14ac:dyDescent="0.2"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0</v>
      </c>
    </row>
    <row r="2" spans="1:20" s="1" customFormat="1" ht="10.5" x14ac:dyDescent="0.2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 t="s">
        <v>1</v>
      </c>
    </row>
    <row r="3" spans="1:20" s="1" customFormat="1" ht="10.5" x14ac:dyDescent="0.2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3" t="s">
        <v>2</v>
      </c>
    </row>
    <row r="5" spans="1:20" s="4" customFormat="1" ht="12" x14ac:dyDescent="0.2">
      <c r="H5" s="5" t="s">
        <v>3</v>
      </c>
      <c r="I5" s="6" t="s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pans="1:20" s="1" customFormat="1" ht="10.5" x14ac:dyDescent="0.2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" customFormat="1" ht="10.5" x14ac:dyDescent="0.2">
      <c r="A7" s="8" t="s">
        <v>5</v>
      </c>
      <c r="B7" s="8"/>
      <c r="C7" s="8"/>
      <c r="D7" s="192" t="s">
        <v>6</v>
      </c>
      <c r="E7" s="192"/>
      <c r="F7" s="192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1" customFormat="1" ht="10.5" x14ac:dyDescent="0.2">
      <c r="A8" s="8"/>
      <c r="B8" s="8"/>
      <c r="C8" s="8"/>
      <c r="D8" s="193" t="s">
        <v>7</v>
      </c>
      <c r="E8" s="193"/>
      <c r="F8" s="19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1" customFormat="1" ht="10.5" x14ac:dyDescent="0.2">
      <c r="A9" s="8"/>
      <c r="B9" s="8"/>
      <c r="D9" s="3" t="s">
        <v>8</v>
      </c>
      <c r="E9" s="192" t="s">
        <v>9</v>
      </c>
      <c r="F9" s="19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1" customFormat="1" ht="10.5" x14ac:dyDescent="0.2">
      <c r="A10" s="8"/>
      <c r="B10" s="8"/>
      <c r="D10" s="8"/>
      <c r="E10" s="3" t="s">
        <v>10</v>
      </c>
      <c r="F10" s="9"/>
      <c r="G10" s="8" t="s">
        <v>11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1" customFormat="1" ht="10.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1" customFormat="1" ht="10.5" x14ac:dyDescent="0.2">
      <c r="A12" s="8" t="s">
        <v>12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1" customFormat="1" ht="10.5" x14ac:dyDescent="0.2">
      <c r="A13" s="8" t="s">
        <v>13</v>
      </c>
      <c r="B13" s="192"/>
      <c r="C13" s="192"/>
      <c r="D13" s="192"/>
      <c r="E13" s="192"/>
      <c r="F13" s="192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1" customFormat="1" ht="10.5" x14ac:dyDescent="0.2">
      <c r="B14" s="194" t="s">
        <v>14</v>
      </c>
      <c r="C14" s="194"/>
      <c r="D14" s="194"/>
      <c r="E14" s="194"/>
      <c r="F14" s="194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s="11" customFormat="1" ht="12" thickBot="1" x14ac:dyDescent="0.3">
      <c r="A15" s="195" t="s">
        <v>15</v>
      </c>
      <c r="B15" s="195"/>
      <c r="C15" s="195"/>
      <c r="D15" s="195"/>
      <c r="E15" s="195"/>
      <c r="F15" s="195"/>
      <c r="G15" s="195"/>
      <c r="H15" s="195"/>
      <c r="I15" s="196"/>
      <c r="J15" s="196"/>
      <c r="K15" s="195"/>
      <c r="L15" s="195"/>
      <c r="M15" s="195"/>
      <c r="N15" s="195"/>
      <c r="O15" s="195"/>
      <c r="P15" s="195"/>
      <c r="Q15" s="195"/>
      <c r="R15" s="195"/>
      <c r="S15" s="195"/>
      <c r="T15" s="195"/>
    </row>
    <row r="16" spans="1:20" s="13" customFormat="1" ht="9.75" x14ac:dyDescent="0.2">
      <c r="A16" s="182" t="s">
        <v>16</v>
      </c>
      <c r="B16" s="183"/>
      <c r="C16" s="186" t="s">
        <v>17</v>
      </c>
      <c r="D16" s="187"/>
      <c r="E16" s="187"/>
      <c r="F16" s="187"/>
      <c r="G16" s="183"/>
      <c r="H16" s="190" t="s">
        <v>18</v>
      </c>
      <c r="I16" s="12" t="s">
        <v>20</v>
      </c>
      <c r="J16" s="12" t="s">
        <v>21</v>
      </c>
      <c r="K16" s="121" t="s">
        <v>22</v>
      </c>
      <c r="L16" s="148"/>
      <c r="M16" s="121" t="s">
        <v>23</v>
      </c>
      <c r="N16" s="148"/>
      <c r="O16" s="121" t="s">
        <v>24</v>
      </c>
      <c r="P16" s="148"/>
      <c r="Q16" s="121" t="s">
        <v>25</v>
      </c>
      <c r="R16" s="148"/>
      <c r="S16" s="121" t="s">
        <v>26</v>
      </c>
      <c r="T16" s="122"/>
    </row>
    <row r="17" spans="1:20" s="13" customFormat="1" ht="39" x14ac:dyDescent="0.2">
      <c r="A17" s="184"/>
      <c r="B17" s="185"/>
      <c r="C17" s="188"/>
      <c r="D17" s="189"/>
      <c r="E17" s="189"/>
      <c r="F17" s="189"/>
      <c r="G17" s="185"/>
      <c r="H17" s="191"/>
      <c r="I17" s="12" t="s">
        <v>27</v>
      </c>
      <c r="J17" s="12" t="s">
        <v>27</v>
      </c>
      <c r="K17" s="12" t="s">
        <v>28</v>
      </c>
      <c r="L17" s="12" t="s">
        <v>29</v>
      </c>
      <c r="M17" s="12" t="s">
        <v>28</v>
      </c>
      <c r="N17" s="12" t="s">
        <v>29</v>
      </c>
      <c r="O17" s="12" t="s">
        <v>28</v>
      </c>
      <c r="P17" s="12" t="s">
        <v>29</v>
      </c>
      <c r="Q17" s="12" t="s">
        <v>28</v>
      </c>
      <c r="R17" s="12" t="s">
        <v>29</v>
      </c>
      <c r="S17" s="12" t="s">
        <v>28</v>
      </c>
      <c r="T17" s="14" t="s">
        <v>29</v>
      </c>
    </row>
    <row r="18" spans="1:20" s="17" customFormat="1" ht="9" thickBot="1" x14ac:dyDescent="0.3">
      <c r="A18" s="197">
        <v>1</v>
      </c>
      <c r="B18" s="198"/>
      <c r="C18" s="199">
        <v>2</v>
      </c>
      <c r="D18" s="200"/>
      <c r="E18" s="200"/>
      <c r="F18" s="200"/>
      <c r="G18" s="198"/>
      <c r="H18" s="15">
        <v>3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19</v>
      </c>
      <c r="T18" s="16">
        <v>20</v>
      </c>
    </row>
    <row r="19" spans="1:20" s="17" customFormat="1" ht="9" thickBot="1" x14ac:dyDescent="0.3">
      <c r="A19" s="58"/>
      <c r="B19" s="59"/>
      <c r="C19" s="59"/>
      <c r="D19" s="59"/>
      <c r="E19" s="59"/>
      <c r="F19" s="59"/>
      <c r="G19" s="59"/>
      <c r="H19" s="59"/>
      <c r="I19" s="65">
        <f>I36-I37-I42-I44-I50</f>
        <v>-5.3290705182007514E-15</v>
      </c>
      <c r="J19" s="60"/>
      <c r="K19" s="64">
        <v>1.0720000000000001</v>
      </c>
      <c r="L19" s="60"/>
      <c r="M19" s="64">
        <v>1.042</v>
      </c>
      <c r="N19" s="60"/>
      <c r="O19" s="60">
        <f>M19</f>
        <v>1.042</v>
      </c>
      <c r="P19" s="60"/>
      <c r="Q19" s="60">
        <f>O19</f>
        <v>1.042</v>
      </c>
      <c r="R19" s="60"/>
      <c r="S19" s="60"/>
      <c r="T19" s="60"/>
    </row>
    <row r="20" spans="1:20" s="18" customFormat="1" ht="11.25" thickBot="1" x14ac:dyDescent="0.25">
      <c r="A20" s="149" t="s">
        <v>30</v>
      </c>
      <c r="B20" s="150"/>
      <c r="C20" s="150"/>
      <c r="D20" s="150"/>
      <c r="E20" s="150"/>
      <c r="F20" s="150"/>
      <c r="G20" s="150"/>
      <c r="H20" s="15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1"/>
    </row>
    <row r="21" spans="1:20" s="22" customFormat="1" x14ac:dyDescent="0.25">
      <c r="A21" s="160" t="s">
        <v>31</v>
      </c>
      <c r="B21" s="161"/>
      <c r="C21" s="162" t="s">
        <v>32</v>
      </c>
      <c r="D21" s="163"/>
      <c r="E21" s="163"/>
      <c r="F21" s="163"/>
      <c r="G21" s="164"/>
      <c r="H21" s="19" t="s">
        <v>33</v>
      </c>
      <c r="I21" s="20">
        <f>SUM(I22,I26,I27,I28,I29,I30,I31,I32,I35)</f>
        <v>510.07401710000005</v>
      </c>
      <c r="J21" s="20">
        <f t="shared" ref="J21:T21" si="0">SUM(J22,J26,J27,J28,J29,J30,J31,J32,J35)</f>
        <v>588.75226957666666</v>
      </c>
      <c r="K21" s="20">
        <f t="shared" si="0"/>
        <v>620.1422468019731</v>
      </c>
      <c r="L21" s="20">
        <f t="shared" si="0"/>
        <v>620.1422468019731</v>
      </c>
      <c r="M21" s="20">
        <f t="shared" si="0"/>
        <v>646.18822116765602</v>
      </c>
      <c r="N21" s="20">
        <f t="shared" si="0"/>
        <v>646.18822116765602</v>
      </c>
      <c r="O21" s="20">
        <f t="shared" si="0"/>
        <v>673.23403802775113</v>
      </c>
      <c r="P21" s="20">
        <f t="shared" si="0"/>
        <v>673.23403802775113</v>
      </c>
      <c r="Q21" s="20">
        <f t="shared" si="0"/>
        <v>701.41577919597012</v>
      </c>
      <c r="R21" s="20">
        <f t="shared" si="0"/>
        <v>701.41577919597012</v>
      </c>
      <c r="S21" s="21">
        <f t="shared" si="0"/>
        <v>2640.9802851933505</v>
      </c>
      <c r="T21" s="21">
        <f t="shared" si="0"/>
        <v>2640.9802851933505</v>
      </c>
    </row>
    <row r="22" spans="1:20" s="26" customFormat="1" outlineLevel="1" x14ac:dyDescent="0.25">
      <c r="A22" s="86" t="s">
        <v>34</v>
      </c>
      <c r="B22" s="87"/>
      <c r="C22" s="96" t="s">
        <v>35</v>
      </c>
      <c r="D22" s="97"/>
      <c r="E22" s="97"/>
      <c r="F22" s="97"/>
      <c r="G22" s="98"/>
      <c r="H22" s="23" t="s">
        <v>33</v>
      </c>
      <c r="I22" s="24">
        <v>503.85934240000006</v>
      </c>
      <c r="J22" s="24">
        <v>579.78970365166674</v>
      </c>
      <c r="K22" s="24">
        <v>614.77765995517314</v>
      </c>
      <c r="L22" s="24">
        <v>614.77765995517314</v>
      </c>
      <c r="M22" s="24">
        <v>640.59832167329046</v>
      </c>
      <c r="N22" s="24">
        <v>640.59832167329046</v>
      </c>
      <c r="O22" s="24">
        <v>667.5034511835687</v>
      </c>
      <c r="P22" s="24">
        <v>667.5034511835687</v>
      </c>
      <c r="Q22" s="24">
        <v>695.53859613327859</v>
      </c>
      <c r="R22" s="24">
        <v>695.53859613327859</v>
      </c>
      <c r="S22" s="25">
        <v>2618.4180289453111</v>
      </c>
      <c r="T22" s="66">
        <v>2618.4180289453111</v>
      </c>
    </row>
    <row r="23" spans="1:20" s="26" customFormat="1" outlineLevel="1" x14ac:dyDescent="0.25">
      <c r="A23" s="86" t="s">
        <v>36</v>
      </c>
      <c r="B23" s="87"/>
      <c r="C23" s="96" t="s">
        <v>37</v>
      </c>
      <c r="D23" s="97"/>
      <c r="E23" s="97"/>
      <c r="F23" s="97"/>
      <c r="G23" s="98"/>
      <c r="H23" s="23" t="s">
        <v>33</v>
      </c>
      <c r="I23" s="27"/>
      <c r="J23" s="24"/>
      <c r="K23" s="27"/>
      <c r="L23" s="27"/>
      <c r="M23" s="27"/>
      <c r="N23" s="27"/>
      <c r="O23" s="27"/>
      <c r="P23" s="27"/>
      <c r="Q23" s="27"/>
      <c r="R23" s="27"/>
      <c r="S23" s="25"/>
      <c r="T23" s="66"/>
    </row>
    <row r="24" spans="1:20" s="26" customFormat="1" outlineLevel="1" x14ac:dyDescent="0.25">
      <c r="A24" s="86" t="s">
        <v>38</v>
      </c>
      <c r="B24" s="87"/>
      <c r="C24" s="96" t="s">
        <v>39</v>
      </c>
      <c r="D24" s="97"/>
      <c r="E24" s="97"/>
      <c r="F24" s="97"/>
      <c r="G24" s="98"/>
      <c r="H24" s="23" t="s">
        <v>33</v>
      </c>
      <c r="I24" s="27"/>
      <c r="J24" s="24"/>
      <c r="K24" s="27"/>
      <c r="L24" s="27"/>
      <c r="M24" s="27"/>
      <c r="N24" s="27"/>
      <c r="O24" s="27"/>
      <c r="P24" s="27"/>
      <c r="Q24" s="27"/>
      <c r="R24" s="27"/>
      <c r="S24" s="25"/>
      <c r="T24" s="66"/>
    </row>
    <row r="25" spans="1:20" s="26" customFormat="1" outlineLevel="1" x14ac:dyDescent="0.25">
      <c r="A25" s="86" t="s">
        <v>40</v>
      </c>
      <c r="B25" s="87"/>
      <c r="C25" s="96" t="s">
        <v>41</v>
      </c>
      <c r="D25" s="97"/>
      <c r="E25" s="97"/>
      <c r="F25" s="97"/>
      <c r="G25" s="98"/>
      <c r="H25" s="23" t="s">
        <v>33</v>
      </c>
      <c r="I25" s="24">
        <v>503.85934240000006</v>
      </c>
      <c r="J25" s="24">
        <v>579.78970365166674</v>
      </c>
      <c r="K25" s="24">
        <v>614.77765995517314</v>
      </c>
      <c r="L25" s="24">
        <v>614.77765995517314</v>
      </c>
      <c r="M25" s="24">
        <v>640.59832167329046</v>
      </c>
      <c r="N25" s="24">
        <v>640.59832167329046</v>
      </c>
      <c r="O25" s="24">
        <v>667.5034511835687</v>
      </c>
      <c r="P25" s="24">
        <v>667.5034511835687</v>
      </c>
      <c r="Q25" s="24">
        <v>695.53859613327859</v>
      </c>
      <c r="R25" s="24">
        <v>695.53859613327859</v>
      </c>
      <c r="S25" s="25">
        <v>2618.4180289453111</v>
      </c>
      <c r="T25" s="66">
        <v>2618.4180289453111</v>
      </c>
    </row>
    <row r="26" spans="1:20" s="26" customFormat="1" outlineLevel="1" x14ac:dyDescent="0.25">
      <c r="A26" s="86" t="s">
        <v>42</v>
      </c>
      <c r="B26" s="87"/>
      <c r="C26" s="96" t="s">
        <v>43</v>
      </c>
      <c r="D26" s="97"/>
      <c r="E26" s="97"/>
      <c r="F26" s="97"/>
      <c r="G26" s="98"/>
      <c r="H26" s="23" t="s">
        <v>33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  <c r="T26" s="66"/>
    </row>
    <row r="27" spans="1:20" s="26" customFormat="1" outlineLevel="1" x14ac:dyDescent="0.25">
      <c r="A27" s="86" t="s">
        <v>44</v>
      </c>
      <c r="B27" s="87"/>
      <c r="C27" s="96" t="s">
        <v>45</v>
      </c>
      <c r="D27" s="97"/>
      <c r="E27" s="97"/>
      <c r="F27" s="97"/>
      <c r="G27" s="98"/>
      <c r="H27" s="23" t="s">
        <v>33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5"/>
      <c r="T27" s="66"/>
    </row>
    <row r="28" spans="1:20" s="26" customFormat="1" outlineLevel="1" x14ac:dyDescent="0.25">
      <c r="A28" s="86" t="s">
        <v>46</v>
      </c>
      <c r="B28" s="87"/>
      <c r="C28" s="96" t="s">
        <v>47</v>
      </c>
      <c r="D28" s="97"/>
      <c r="E28" s="97"/>
      <c r="F28" s="97"/>
      <c r="G28" s="98"/>
      <c r="H28" s="23" t="s">
        <v>33</v>
      </c>
      <c r="I28" s="27"/>
      <c r="J28" s="24"/>
      <c r="K28" s="27"/>
      <c r="L28" s="27"/>
      <c r="M28" s="27"/>
      <c r="N28" s="27"/>
      <c r="O28" s="27"/>
      <c r="P28" s="27"/>
      <c r="Q28" s="27"/>
      <c r="R28" s="27"/>
      <c r="S28" s="25"/>
      <c r="T28" s="66"/>
    </row>
    <row r="29" spans="1:20" s="26" customFormat="1" outlineLevel="1" x14ac:dyDescent="0.25">
      <c r="A29" s="86" t="s">
        <v>48</v>
      </c>
      <c r="B29" s="87"/>
      <c r="C29" s="96" t="s">
        <v>49</v>
      </c>
      <c r="D29" s="97"/>
      <c r="E29" s="97"/>
      <c r="F29" s="97"/>
      <c r="G29" s="98"/>
      <c r="H29" s="23" t="s">
        <v>33</v>
      </c>
      <c r="I29" s="24">
        <v>2.9987706666666671</v>
      </c>
      <c r="J29" s="24">
        <v>6.9570578166666674</v>
      </c>
      <c r="K29" s="24">
        <v>3.2146821546666673</v>
      </c>
      <c r="L29" s="24">
        <v>3.2146821546666673</v>
      </c>
      <c r="M29" s="24">
        <v>3.3496988051626673</v>
      </c>
      <c r="N29" s="24">
        <v>3.3496988051626673</v>
      </c>
      <c r="O29" s="24">
        <v>3.4903861549794994</v>
      </c>
      <c r="P29" s="24">
        <v>3.4903861549794994</v>
      </c>
      <c r="Q29" s="24">
        <v>3.6369823734886384</v>
      </c>
      <c r="R29" s="24">
        <v>3.6369823734886384</v>
      </c>
      <c r="S29" s="25">
        <v>13.691749488297472</v>
      </c>
      <c r="T29" s="66">
        <v>13.691749488297472</v>
      </c>
    </row>
    <row r="30" spans="1:20" s="26" customFormat="1" outlineLevel="1" x14ac:dyDescent="0.25">
      <c r="A30" s="86" t="s">
        <v>50</v>
      </c>
      <c r="B30" s="87"/>
      <c r="C30" s="96" t="s">
        <v>51</v>
      </c>
      <c r="D30" s="97"/>
      <c r="E30" s="97"/>
      <c r="F30" s="97"/>
      <c r="G30" s="98"/>
      <c r="H30" s="23" t="s">
        <v>33</v>
      </c>
      <c r="I30" s="27"/>
      <c r="J30" s="24"/>
      <c r="K30" s="27"/>
      <c r="L30" s="27"/>
      <c r="M30" s="27"/>
      <c r="N30" s="27"/>
      <c r="O30" s="27"/>
      <c r="P30" s="27"/>
      <c r="Q30" s="27"/>
      <c r="R30" s="27"/>
      <c r="S30" s="25"/>
      <c r="T30" s="66"/>
    </row>
    <row r="31" spans="1:20" s="26" customFormat="1" outlineLevel="1" x14ac:dyDescent="0.25">
      <c r="A31" s="86" t="s">
        <v>52</v>
      </c>
      <c r="B31" s="87"/>
      <c r="C31" s="96" t="s">
        <v>53</v>
      </c>
      <c r="D31" s="97"/>
      <c r="E31" s="97"/>
      <c r="F31" s="97"/>
      <c r="G31" s="98"/>
      <c r="H31" s="23" t="s">
        <v>33</v>
      </c>
      <c r="I31" s="27"/>
      <c r="J31" s="24"/>
      <c r="K31" s="27"/>
      <c r="L31" s="27"/>
      <c r="M31" s="27"/>
      <c r="N31" s="27"/>
      <c r="O31" s="27"/>
      <c r="P31" s="27"/>
      <c r="Q31" s="27"/>
      <c r="R31" s="27"/>
      <c r="S31" s="25"/>
      <c r="T31" s="66"/>
    </row>
    <row r="32" spans="1:20" s="26" customFormat="1" outlineLevel="1" x14ac:dyDescent="0.25">
      <c r="A32" s="86" t="s">
        <v>54</v>
      </c>
      <c r="B32" s="87"/>
      <c r="C32" s="96" t="s">
        <v>55</v>
      </c>
      <c r="D32" s="97"/>
      <c r="E32" s="97"/>
      <c r="F32" s="97"/>
      <c r="G32" s="98"/>
      <c r="H32" s="23" t="s">
        <v>33</v>
      </c>
      <c r="I32" s="27">
        <v>0</v>
      </c>
      <c r="J32" s="24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5">
        <v>0</v>
      </c>
      <c r="T32" s="66">
        <v>0</v>
      </c>
    </row>
    <row r="33" spans="1:20" s="26" customFormat="1" outlineLevel="1" x14ac:dyDescent="0.25">
      <c r="A33" s="86" t="s">
        <v>56</v>
      </c>
      <c r="B33" s="87"/>
      <c r="C33" s="88" t="s">
        <v>57</v>
      </c>
      <c r="D33" s="89"/>
      <c r="E33" s="89"/>
      <c r="F33" s="89"/>
      <c r="G33" s="90"/>
      <c r="H33" s="23" t="s">
        <v>33</v>
      </c>
      <c r="I33" s="27"/>
      <c r="J33" s="24"/>
      <c r="K33" s="27"/>
      <c r="L33" s="27"/>
      <c r="M33" s="27"/>
      <c r="N33" s="27"/>
      <c r="O33" s="27"/>
      <c r="P33" s="27"/>
      <c r="Q33" s="27"/>
      <c r="R33" s="27"/>
      <c r="S33" s="25"/>
      <c r="T33" s="66"/>
    </row>
    <row r="34" spans="1:20" s="26" customFormat="1" outlineLevel="1" x14ac:dyDescent="0.25">
      <c r="A34" s="86" t="s">
        <v>58</v>
      </c>
      <c r="B34" s="87"/>
      <c r="C34" s="88" t="s">
        <v>59</v>
      </c>
      <c r="D34" s="89"/>
      <c r="E34" s="89"/>
      <c r="F34" s="89"/>
      <c r="G34" s="90"/>
      <c r="H34" s="23" t="s">
        <v>33</v>
      </c>
      <c r="I34" s="27"/>
      <c r="J34" s="24"/>
      <c r="K34" s="27"/>
      <c r="L34" s="27"/>
      <c r="M34" s="27"/>
      <c r="N34" s="27"/>
      <c r="O34" s="27"/>
      <c r="P34" s="27"/>
      <c r="Q34" s="27"/>
      <c r="R34" s="27"/>
      <c r="S34" s="25"/>
      <c r="T34" s="66"/>
    </row>
    <row r="35" spans="1:20" s="26" customFormat="1" outlineLevel="1" x14ac:dyDescent="0.25">
      <c r="A35" s="86" t="s">
        <v>60</v>
      </c>
      <c r="B35" s="87"/>
      <c r="C35" s="96" t="s">
        <v>61</v>
      </c>
      <c r="D35" s="97"/>
      <c r="E35" s="97"/>
      <c r="F35" s="97"/>
      <c r="G35" s="98"/>
      <c r="H35" s="23" t="s">
        <v>33</v>
      </c>
      <c r="I35" s="24">
        <v>3.2159040333333335</v>
      </c>
      <c r="J35" s="24">
        <v>2.0055081083333333</v>
      </c>
      <c r="K35" s="24">
        <v>2.1499046921333336</v>
      </c>
      <c r="L35" s="24">
        <v>2.1499046921333336</v>
      </c>
      <c r="M35" s="24">
        <v>2.2402006892029336</v>
      </c>
      <c r="N35" s="24">
        <v>2.2402006892029336</v>
      </c>
      <c r="O35" s="24">
        <v>2.2402006892029336</v>
      </c>
      <c r="P35" s="24">
        <v>2.2402006892029336</v>
      </c>
      <c r="Q35" s="24">
        <v>2.2402006892029336</v>
      </c>
      <c r="R35" s="24">
        <v>2.2402006892029336</v>
      </c>
      <c r="S35" s="25">
        <v>8.8705067597421348</v>
      </c>
      <c r="T35" s="66">
        <v>8.8705067597421348</v>
      </c>
    </row>
    <row r="36" spans="1:20" s="22" customFormat="1" ht="15" customHeight="1" x14ac:dyDescent="0.25">
      <c r="A36" s="110" t="s">
        <v>62</v>
      </c>
      <c r="B36" s="111"/>
      <c r="C36" s="112" t="s">
        <v>63</v>
      </c>
      <c r="D36" s="113"/>
      <c r="E36" s="113"/>
      <c r="F36" s="113"/>
      <c r="G36" s="114"/>
      <c r="H36" s="28" t="s">
        <v>33</v>
      </c>
      <c r="I36" s="29">
        <f>SUM(I51,I60,I66,I67,I68,I71,I75)</f>
        <v>550.26016649316534</v>
      </c>
      <c r="J36" s="29">
        <f>SUM(J51,J60,J66,J67,J68,J71,J75)</f>
        <v>603.51323639450959</v>
      </c>
      <c r="K36" s="29">
        <f t="shared" ref="K36:R36" si="1">SUM(K51,K60,K66,K67,K68,K71,K75)</f>
        <v>636.93225670029756</v>
      </c>
      <c r="L36" s="29">
        <f t="shared" si="1"/>
        <v>636.93225670029756</v>
      </c>
      <c r="M36" s="29">
        <f t="shared" si="1"/>
        <v>657.83028406485039</v>
      </c>
      <c r="N36" s="29">
        <f t="shared" si="1"/>
        <v>657.83028406485039</v>
      </c>
      <c r="O36" s="29">
        <f t="shared" si="1"/>
        <v>679.60602857871424</v>
      </c>
      <c r="P36" s="29">
        <f t="shared" si="1"/>
        <v>679.60602857871424</v>
      </c>
      <c r="Q36" s="29">
        <f t="shared" si="1"/>
        <v>702.29635436216051</v>
      </c>
      <c r="R36" s="29">
        <f t="shared" si="1"/>
        <v>702.29635436216051</v>
      </c>
      <c r="S36" s="30">
        <f>SUM(S51,S60,S66,S67,S68,S71,S75)</f>
        <v>2676.6649237060228</v>
      </c>
      <c r="T36" s="30">
        <f>SUM(T51,T60,T66,T67,T68,T71,T75)</f>
        <v>2676.6649237060228</v>
      </c>
    </row>
    <row r="37" spans="1:20" s="26" customFormat="1" outlineLevel="1" x14ac:dyDescent="0.25">
      <c r="A37" s="86" t="s">
        <v>64</v>
      </c>
      <c r="B37" s="87"/>
      <c r="C37" s="96" t="s">
        <v>35</v>
      </c>
      <c r="D37" s="97"/>
      <c r="E37" s="97"/>
      <c r="F37" s="97"/>
      <c r="G37" s="98"/>
      <c r="H37" s="23" t="s">
        <v>33</v>
      </c>
      <c r="I37" s="24">
        <v>538.86703182316535</v>
      </c>
      <c r="J37" s="24">
        <v>588.21266087000004</v>
      </c>
      <c r="K37" s="24">
        <v>575.87419884802216</v>
      </c>
      <c r="L37" s="24">
        <v>575.87419884802216</v>
      </c>
      <c r="M37" s="24">
        <v>588.55027098534845</v>
      </c>
      <c r="N37" s="24">
        <v>588.55027098534845</v>
      </c>
      <c r="O37" s="24">
        <v>615.34782196623883</v>
      </c>
      <c r="P37" s="24">
        <v>615.34782196623883</v>
      </c>
      <c r="Q37" s="24">
        <v>640.09404360268411</v>
      </c>
      <c r="R37" s="24">
        <v>640.09404360268411</v>
      </c>
      <c r="S37" s="25">
        <v>2419.8663354022933</v>
      </c>
      <c r="T37" s="66">
        <v>2419.8663354022933</v>
      </c>
    </row>
    <row r="38" spans="1:20" s="26" customFormat="1" outlineLevel="1" x14ac:dyDescent="0.25">
      <c r="A38" s="86" t="s">
        <v>65</v>
      </c>
      <c r="B38" s="87"/>
      <c r="C38" s="88" t="s">
        <v>37</v>
      </c>
      <c r="D38" s="89"/>
      <c r="E38" s="89"/>
      <c r="F38" s="89"/>
      <c r="G38" s="90"/>
      <c r="H38" s="23" t="s">
        <v>33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5"/>
      <c r="T38" s="66"/>
    </row>
    <row r="39" spans="1:20" s="26" customFormat="1" outlineLevel="1" x14ac:dyDescent="0.25">
      <c r="A39" s="86" t="s">
        <v>66</v>
      </c>
      <c r="B39" s="87"/>
      <c r="C39" s="88" t="s">
        <v>39</v>
      </c>
      <c r="D39" s="89"/>
      <c r="E39" s="89"/>
      <c r="F39" s="89"/>
      <c r="G39" s="90"/>
      <c r="H39" s="23" t="s">
        <v>33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5"/>
      <c r="T39" s="66"/>
    </row>
    <row r="40" spans="1:20" s="26" customFormat="1" outlineLevel="1" x14ac:dyDescent="0.25">
      <c r="A40" s="86" t="s">
        <v>67</v>
      </c>
      <c r="B40" s="87"/>
      <c r="C40" s="88" t="s">
        <v>41</v>
      </c>
      <c r="D40" s="89"/>
      <c r="E40" s="89"/>
      <c r="F40" s="89"/>
      <c r="G40" s="90"/>
      <c r="H40" s="23" t="s">
        <v>33</v>
      </c>
      <c r="I40" s="24">
        <v>538.86703182316535</v>
      </c>
      <c r="J40" s="24">
        <v>588.21266087000004</v>
      </c>
      <c r="K40" s="24">
        <v>575.87419884802216</v>
      </c>
      <c r="L40" s="24">
        <v>575.87419884802216</v>
      </c>
      <c r="M40" s="24">
        <v>588.55027098534845</v>
      </c>
      <c r="N40" s="24">
        <v>588.55027098534845</v>
      </c>
      <c r="O40" s="24">
        <v>615.34782196623883</v>
      </c>
      <c r="P40" s="24">
        <v>615.34782196623883</v>
      </c>
      <c r="Q40" s="24">
        <v>640.09404360268411</v>
      </c>
      <c r="R40" s="24">
        <v>640.09404360268411</v>
      </c>
      <c r="S40" s="25">
        <v>2419.8663354022933</v>
      </c>
      <c r="T40" s="66">
        <v>2419.8663354022933</v>
      </c>
    </row>
    <row r="41" spans="1:20" s="26" customFormat="1" outlineLevel="1" x14ac:dyDescent="0.25">
      <c r="A41" s="86" t="s">
        <v>68</v>
      </c>
      <c r="B41" s="87"/>
      <c r="C41" s="96" t="s">
        <v>43</v>
      </c>
      <c r="D41" s="97"/>
      <c r="E41" s="97"/>
      <c r="F41" s="97"/>
      <c r="G41" s="98"/>
      <c r="H41" s="23" t="s">
        <v>33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>
        <v>0</v>
      </c>
      <c r="T41" s="66">
        <v>0</v>
      </c>
    </row>
    <row r="42" spans="1:20" s="26" customFormat="1" outlineLevel="1" x14ac:dyDescent="0.25">
      <c r="A42" s="86" t="s">
        <v>69</v>
      </c>
      <c r="B42" s="87"/>
      <c r="C42" s="96" t="s">
        <v>45</v>
      </c>
      <c r="D42" s="97"/>
      <c r="E42" s="97"/>
      <c r="F42" s="97"/>
      <c r="G42" s="98"/>
      <c r="H42" s="23" t="s">
        <v>33</v>
      </c>
      <c r="I42" s="24">
        <v>5.4746534600000007</v>
      </c>
      <c r="J42" s="24">
        <v>6.6962999999999999</v>
      </c>
      <c r="K42" s="24">
        <v>7.0575289999999997</v>
      </c>
      <c r="L42" s="24">
        <v>7.0575289999999997</v>
      </c>
      <c r="M42" s="24">
        <v>7.3539452179999998</v>
      </c>
      <c r="N42" s="24">
        <v>7.3539452179999998</v>
      </c>
      <c r="O42" s="24">
        <v>7.6628109171560004</v>
      </c>
      <c r="P42" s="24">
        <v>7.6628109171560004</v>
      </c>
      <c r="Q42" s="24">
        <v>7.9846489756765529</v>
      </c>
      <c r="R42" s="24">
        <v>7.9846489756765529</v>
      </c>
      <c r="S42" s="25">
        <v>30.058934110832553</v>
      </c>
      <c r="T42" s="66">
        <v>30.058934110832553</v>
      </c>
    </row>
    <row r="43" spans="1:20" s="26" customFormat="1" outlineLevel="1" x14ac:dyDescent="0.25">
      <c r="A43" s="86" t="s">
        <v>70</v>
      </c>
      <c r="B43" s="87"/>
      <c r="C43" s="96" t="s">
        <v>47</v>
      </c>
      <c r="D43" s="97"/>
      <c r="E43" s="97"/>
      <c r="F43" s="97"/>
      <c r="G43" s="98"/>
      <c r="H43" s="23" t="s">
        <v>33</v>
      </c>
      <c r="I43" s="24"/>
      <c r="J43" s="27"/>
      <c r="K43" s="27"/>
      <c r="L43" s="27"/>
      <c r="M43" s="27"/>
      <c r="N43" s="27"/>
      <c r="O43" s="27"/>
      <c r="P43" s="27"/>
      <c r="Q43" s="27"/>
      <c r="R43" s="27"/>
      <c r="S43" s="25"/>
      <c r="T43" s="66"/>
    </row>
    <row r="44" spans="1:20" s="26" customFormat="1" outlineLevel="1" x14ac:dyDescent="0.25">
      <c r="A44" s="86" t="s">
        <v>71</v>
      </c>
      <c r="B44" s="87"/>
      <c r="C44" s="96" t="s">
        <v>49</v>
      </c>
      <c r="D44" s="97"/>
      <c r="E44" s="97"/>
      <c r="F44" s="97"/>
      <c r="G44" s="98"/>
      <c r="H44" s="23" t="s">
        <v>33</v>
      </c>
      <c r="I44" s="24">
        <v>4.8293481299999996</v>
      </c>
      <c r="J44" s="24">
        <v>7.2268893800000003</v>
      </c>
      <c r="K44" s="24">
        <v>5.1770611953600003</v>
      </c>
      <c r="L44" s="24">
        <v>5.1770611953600003</v>
      </c>
      <c r="M44" s="24">
        <v>5.394497765565121</v>
      </c>
      <c r="N44" s="24">
        <v>5.394497765565121</v>
      </c>
      <c r="O44" s="24">
        <v>5.6210666717188564</v>
      </c>
      <c r="P44" s="24">
        <v>5.6210666717188564</v>
      </c>
      <c r="Q44" s="24">
        <v>5.8571514719310489</v>
      </c>
      <c r="R44" s="24">
        <v>5.8571514719310489</v>
      </c>
      <c r="S44" s="25">
        <v>22.049777104575028</v>
      </c>
      <c r="T44" s="66">
        <v>22.049777104575028</v>
      </c>
    </row>
    <row r="45" spans="1:20" s="26" customFormat="1" outlineLevel="1" x14ac:dyDescent="0.25">
      <c r="A45" s="86" t="s">
        <v>72</v>
      </c>
      <c r="B45" s="87"/>
      <c r="C45" s="96" t="s">
        <v>51</v>
      </c>
      <c r="D45" s="97"/>
      <c r="E45" s="97"/>
      <c r="F45" s="97"/>
      <c r="G45" s="98"/>
      <c r="H45" s="23" t="s">
        <v>33</v>
      </c>
      <c r="I45" s="24"/>
      <c r="J45" s="27"/>
      <c r="K45" s="27"/>
      <c r="L45" s="27"/>
      <c r="M45" s="27"/>
      <c r="N45" s="27"/>
      <c r="O45" s="27"/>
      <c r="P45" s="27"/>
      <c r="Q45" s="27"/>
      <c r="R45" s="27"/>
      <c r="S45" s="25"/>
      <c r="T45" s="66"/>
    </row>
    <row r="46" spans="1:20" s="26" customFormat="1" outlineLevel="1" x14ac:dyDescent="0.25">
      <c r="A46" s="86" t="s">
        <v>73</v>
      </c>
      <c r="B46" s="87"/>
      <c r="C46" s="96" t="s">
        <v>53</v>
      </c>
      <c r="D46" s="97"/>
      <c r="E46" s="97"/>
      <c r="F46" s="97"/>
      <c r="G46" s="98"/>
      <c r="H46" s="23" t="s">
        <v>33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5"/>
      <c r="T46" s="66"/>
    </row>
    <row r="47" spans="1:20" s="26" customFormat="1" outlineLevel="1" x14ac:dyDescent="0.25">
      <c r="A47" s="86" t="s">
        <v>74</v>
      </c>
      <c r="B47" s="87"/>
      <c r="C47" s="96" t="s">
        <v>55</v>
      </c>
      <c r="D47" s="97"/>
      <c r="E47" s="97"/>
      <c r="F47" s="97"/>
      <c r="G47" s="98"/>
      <c r="H47" s="23" t="s">
        <v>33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5">
        <v>0</v>
      </c>
      <c r="T47" s="66">
        <v>0</v>
      </c>
    </row>
    <row r="48" spans="1:20" s="26" customFormat="1" outlineLevel="1" x14ac:dyDescent="0.25">
      <c r="A48" s="86" t="s">
        <v>75</v>
      </c>
      <c r="B48" s="87"/>
      <c r="C48" s="88" t="s">
        <v>57</v>
      </c>
      <c r="D48" s="89"/>
      <c r="E48" s="89"/>
      <c r="F48" s="89"/>
      <c r="G48" s="90"/>
      <c r="H48" s="23" t="s">
        <v>33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5"/>
      <c r="T48" s="66"/>
    </row>
    <row r="49" spans="1:20" s="26" customFormat="1" outlineLevel="1" x14ac:dyDescent="0.25">
      <c r="A49" s="86" t="s">
        <v>76</v>
      </c>
      <c r="B49" s="87"/>
      <c r="C49" s="88" t="s">
        <v>59</v>
      </c>
      <c r="D49" s="89"/>
      <c r="E49" s="89"/>
      <c r="F49" s="89"/>
      <c r="G49" s="90"/>
      <c r="H49" s="23" t="s">
        <v>33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5"/>
      <c r="T49" s="66"/>
    </row>
    <row r="50" spans="1:20" s="26" customFormat="1" outlineLevel="1" x14ac:dyDescent="0.25">
      <c r="A50" s="86" t="s">
        <v>77</v>
      </c>
      <c r="B50" s="87"/>
      <c r="C50" s="96" t="s">
        <v>61</v>
      </c>
      <c r="D50" s="97"/>
      <c r="E50" s="97"/>
      <c r="F50" s="97"/>
      <c r="G50" s="98"/>
      <c r="H50" s="23" t="s">
        <v>33</v>
      </c>
      <c r="I50" s="24">
        <v>1.0891330799999999</v>
      </c>
      <c r="J50" s="24">
        <v>1.4106648099999999</v>
      </c>
      <c r="K50" s="24">
        <v>1.51223267632</v>
      </c>
      <c r="L50" s="24">
        <v>1.51223267632</v>
      </c>
      <c r="M50" s="24">
        <v>1.57574644872544</v>
      </c>
      <c r="N50" s="24">
        <v>1.57574644872544</v>
      </c>
      <c r="O50" s="24">
        <v>1.6419277995719086</v>
      </c>
      <c r="P50" s="24">
        <v>1.6419277995719086</v>
      </c>
      <c r="Q50" s="24">
        <v>1.7108887671539288</v>
      </c>
      <c r="R50" s="24">
        <v>1.7108887671539288</v>
      </c>
      <c r="S50" s="25">
        <v>6.4407956917712772</v>
      </c>
      <c r="T50" s="66">
        <v>6.4407956917712772</v>
      </c>
    </row>
    <row r="51" spans="1:20" s="26" customFormat="1" outlineLevel="1" x14ac:dyDescent="0.25">
      <c r="A51" s="86" t="s">
        <v>78</v>
      </c>
      <c r="B51" s="87"/>
      <c r="C51" s="96" t="s">
        <v>79</v>
      </c>
      <c r="D51" s="97"/>
      <c r="E51" s="97"/>
      <c r="F51" s="97"/>
      <c r="G51" s="98"/>
      <c r="H51" s="23" t="s">
        <v>33</v>
      </c>
      <c r="I51" s="24">
        <v>175.38435521140306</v>
      </c>
      <c r="J51" s="24">
        <v>194.68559599461815</v>
      </c>
      <c r="K51" s="24">
        <v>208.70295890623066</v>
      </c>
      <c r="L51" s="24">
        <v>208.70295890623066</v>
      </c>
      <c r="M51" s="24">
        <v>217.46848318029237</v>
      </c>
      <c r="N51" s="24">
        <v>217.46848318029237</v>
      </c>
      <c r="O51" s="24">
        <v>226.60215947386465</v>
      </c>
      <c r="P51" s="24">
        <v>226.60215947386465</v>
      </c>
      <c r="Q51" s="24">
        <v>236.11945017176697</v>
      </c>
      <c r="R51" s="24">
        <v>236.11945017176697</v>
      </c>
      <c r="S51" s="25">
        <v>888.89305173215462</v>
      </c>
      <c r="T51" s="66">
        <v>888.89305173215462</v>
      </c>
    </row>
    <row r="52" spans="1:20" s="26" customFormat="1" outlineLevel="1" x14ac:dyDescent="0.25">
      <c r="A52" s="86" t="s">
        <v>65</v>
      </c>
      <c r="B52" s="87"/>
      <c r="C52" s="88" t="s">
        <v>80</v>
      </c>
      <c r="D52" s="89"/>
      <c r="E52" s="89"/>
      <c r="F52" s="89"/>
      <c r="G52" s="90"/>
      <c r="H52" s="23" t="s">
        <v>33</v>
      </c>
      <c r="I52" s="24">
        <v>163.40327787654053</v>
      </c>
      <c r="J52" s="24">
        <v>179.10410304549208</v>
      </c>
      <c r="K52" s="24">
        <v>191.99959846476753</v>
      </c>
      <c r="L52" s="24">
        <v>191.99959846476753</v>
      </c>
      <c r="M52" s="24">
        <v>200.06358160028776</v>
      </c>
      <c r="N52" s="24">
        <v>200.06358160028776</v>
      </c>
      <c r="O52" s="24">
        <v>208.46625202749985</v>
      </c>
      <c r="P52" s="24">
        <v>208.46625202749985</v>
      </c>
      <c r="Q52" s="24">
        <v>217.22183461265485</v>
      </c>
      <c r="R52" s="24">
        <v>217.22183461265485</v>
      </c>
      <c r="S52" s="25">
        <v>817.7512667052099</v>
      </c>
      <c r="T52" s="66">
        <v>817.7512667052099</v>
      </c>
    </row>
    <row r="53" spans="1:20" s="26" customFormat="1" outlineLevel="1" x14ac:dyDescent="0.25">
      <c r="A53" s="86" t="s">
        <v>66</v>
      </c>
      <c r="B53" s="87"/>
      <c r="C53" s="88" t="s">
        <v>81</v>
      </c>
      <c r="D53" s="89"/>
      <c r="E53" s="89"/>
      <c r="F53" s="89"/>
      <c r="G53" s="90"/>
      <c r="H53" s="23" t="s">
        <v>33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5">
        <v>0</v>
      </c>
      <c r="T53" s="66">
        <v>0</v>
      </c>
    </row>
    <row r="54" spans="1:20" s="26" customFormat="1" outlineLevel="1" x14ac:dyDescent="0.25">
      <c r="A54" s="86" t="s">
        <v>82</v>
      </c>
      <c r="B54" s="87"/>
      <c r="C54" s="107" t="s">
        <v>83</v>
      </c>
      <c r="D54" s="108"/>
      <c r="E54" s="108"/>
      <c r="F54" s="108"/>
      <c r="G54" s="109"/>
      <c r="H54" s="23" t="s">
        <v>33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5">
        <v>0</v>
      </c>
      <c r="T54" s="66">
        <v>0</v>
      </c>
    </row>
    <row r="55" spans="1:20" s="26" customFormat="1" ht="17.25" customHeight="1" outlineLevel="1" x14ac:dyDescent="0.25">
      <c r="A55" s="86" t="s">
        <v>84</v>
      </c>
      <c r="B55" s="87"/>
      <c r="C55" s="115" t="s">
        <v>85</v>
      </c>
      <c r="D55" s="116"/>
      <c r="E55" s="116"/>
      <c r="F55" s="116"/>
      <c r="G55" s="117"/>
      <c r="H55" s="23" t="s">
        <v>33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5"/>
      <c r="T55" s="66"/>
    </row>
    <row r="56" spans="1:20" s="26" customFormat="1" outlineLevel="1" x14ac:dyDescent="0.25">
      <c r="A56" s="86" t="s">
        <v>86</v>
      </c>
      <c r="B56" s="87"/>
      <c r="C56" s="115" t="s">
        <v>87</v>
      </c>
      <c r="D56" s="116"/>
      <c r="E56" s="116"/>
      <c r="F56" s="116"/>
      <c r="G56" s="117"/>
      <c r="H56" s="23" t="s">
        <v>33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5"/>
      <c r="T56" s="66"/>
    </row>
    <row r="57" spans="1:20" s="26" customFormat="1" outlineLevel="1" x14ac:dyDescent="0.25">
      <c r="A57" s="86" t="s">
        <v>88</v>
      </c>
      <c r="B57" s="87"/>
      <c r="C57" s="107" t="s">
        <v>89</v>
      </c>
      <c r="D57" s="108"/>
      <c r="E57" s="108"/>
      <c r="F57" s="108"/>
      <c r="G57" s="109"/>
      <c r="H57" s="23" t="s">
        <v>33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5"/>
      <c r="T57" s="66"/>
    </row>
    <row r="58" spans="1:20" s="26" customFormat="1" outlineLevel="1" x14ac:dyDescent="0.25">
      <c r="A58" s="86" t="s">
        <v>67</v>
      </c>
      <c r="B58" s="87"/>
      <c r="C58" s="88" t="s">
        <v>90</v>
      </c>
      <c r="D58" s="89"/>
      <c r="E58" s="89"/>
      <c r="F58" s="89"/>
      <c r="G58" s="90"/>
      <c r="H58" s="23" t="s">
        <v>33</v>
      </c>
      <c r="I58" s="24">
        <v>11.98107733486253</v>
      </c>
      <c r="J58" s="24">
        <v>15.581492949126067</v>
      </c>
      <c r="K58" s="24">
        <v>16.703360441463147</v>
      </c>
      <c r="L58" s="24">
        <v>16.703360441463147</v>
      </c>
      <c r="M58" s="24">
        <v>17.404901580004601</v>
      </c>
      <c r="N58" s="24">
        <v>17.404901580004601</v>
      </c>
      <c r="O58" s="24">
        <v>18.135907446364794</v>
      </c>
      <c r="P58" s="24">
        <v>18.135907446364794</v>
      </c>
      <c r="Q58" s="24">
        <v>18.897615559112115</v>
      </c>
      <c r="R58" s="24">
        <v>18.897615559112115</v>
      </c>
      <c r="S58" s="25">
        <v>71.14178502694466</v>
      </c>
      <c r="T58" s="66">
        <v>71.14178502694466</v>
      </c>
    </row>
    <row r="59" spans="1:20" s="26" customFormat="1" outlineLevel="1" x14ac:dyDescent="0.25">
      <c r="A59" s="86" t="s">
        <v>91</v>
      </c>
      <c r="B59" s="87"/>
      <c r="C59" s="88" t="s">
        <v>92</v>
      </c>
      <c r="D59" s="89"/>
      <c r="E59" s="89"/>
      <c r="F59" s="89"/>
      <c r="G59" s="90"/>
      <c r="H59" s="23" t="s">
        <v>33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5"/>
      <c r="T59" s="66"/>
    </row>
    <row r="60" spans="1:20" s="26" customFormat="1" outlineLevel="1" x14ac:dyDescent="0.25">
      <c r="A60" s="86" t="s">
        <v>93</v>
      </c>
      <c r="B60" s="87"/>
      <c r="C60" s="96" t="s">
        <v>94</v>
      </c>
      <c r="D60" s="97"/>
      <c r="E60" s="97"/>
      <c r="F60" s="97"/>
      <c r="G60" s="98"/>
      <c r="H60" s="23" t="s">
        <v>33</v>
      </c>
      <c r="I60" s="24">
        <v>8.3065489355991993</v>
      </c>
      <c r="J60" s="24">
        <v>27.061843098015348</v>
      </c>
      <c r="K60" s="24">
        <v>29.010295801072456</v>
      </c>
      <c r="L60" s="24">
        <v>29.010295801072456</v>
      </c>
      <c r="M60" s="24">
        <v>30.2287282247175</v>
      </c>
      <c r="N60" s="24">
        <v>30.2287282247175</v>
      </c>
      <c r="O60" s="24">
        <v>31.498334810155637</v>
      </c>
      <c r="P60" s="24">
        <v>31.498334810155637</v>
      </c>
      <c r="Q60" s="24">
        <v>32.821264872182176</v>
      </c>
      <c r="R60" s="24">
        <v>32.821264872182176</v>
      </c>
      <c r="S60" s="25">
        <v>123.55862370812778</v>
      </c>
      <c r="T60" s="66">
        <v>123.55862370812778</v>
      </c>
    </row>
    <row r="61" spans="1:20" s="26" customFormat="1" outlineLevel="1" x14ac:dyDescent="0.25">
      <c r="A61" s="86" t="s">
        <v>95</v>
      </c>
      <c r="B61" s="87"/>
      <c r="C61" s="88" t="s">
        <v>96</v>
      </c>
      <c r="D61" s="89"/>
      <c r="E61" s="89"/>
      <c r="F61" s="89"/>
      <c r="G61" s="90"/>
      <c r="H61" s="23" t="s">
        <v>33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5"/>
      <c r="T61" s="66"/>
    </row>
    <row r="62" spans="1:20" s="26" customFormat="1" outlineLevel="1" x14ac:dyDescent="0.25">
      <c r="A62" s="86" t="s">
        <v>97</v>
      </c>
      <c r="B62" s="87"/>
      <c r="C62" s="88" t="s">
        <v>98</v>
      </c>
      <c r="D62" s="89"/>
      <c r="E62" s="89"/>
      <c r="F62" s="89"/>
      <c r="G62" s="90"/>
      <c r="H62" s="23" t="s">
        <v>33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5"/>
      <c r="T62" s="66"/>
    </row>
    <row r="63" spans="1:20" s="26" customFormat="1" outlineLevel="1" x14ac:dyDescent="0.25">
      <c r="A63" s="86" t="s">
        <v>99</v>
      </c>
      <c r="B63" s="87"/>
      <c r="C63" s="88" t="s">
        <v>100</v>
      </c>
      <c r="D63" s="89"/>
      <c r="E63" s="89"/>
      <c r="F63" s="89"/>
      <c r="G63" s="90"/>
      <c r="H63" s="23" t="s">
        <v>33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5"/>
      <c r="T63" s="66"/>
    </row>
    <row r="64" spans="1:20" s="26" customFormat="1" outlineLevel="1" x14ac:dyDescent="0.25">
      <c r="A64" s="86" t="s">
        <v>101</v>
      </c>
      <c r="B64" s="87"/>
      <c r="C64" s="88" t="s">
        <v>102</v>
      </c>
      <c r="D64" s="89"/>
      <c r="E64" s="89"/>
      <c r="F64" s="89"/>
      <c r="G64" s="90"/>
      <c r="H64" s="23" t="s">
        <v>33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5"/>
      <c r="T64" s="66"/>
    </row>
    <row r="65" spans="1:20" s="26" customFormat="1" outlineLevel="1" x14ac:dyDescent="0.25">
      <c r="A65" s="86" t="s">
        <v>103</v>
      </c>
      <c r="B65" s="87"/>
      <c r="C65" s="88" t="s">
        <v>104</v>
      </c>
      <c r="D65" s="89"/>
      <c r="E65" s="89"/>
      <c r="F65" s="89"/>
      <c r="G65" s="90"/>
      <c r="H65" s="23" t="s">
        <v>33</v>
      </c>
      <c r="I65" s="24">
        <v>8.3065489355991993</v>
      </c>
      <c r="J65" s="24">
        <v>27.061843098015348</v>
      </c>
      <c r="K65" s="24">
        <v>29.010295801072456</v>
      </c>
      <c r="L65" s="24">
        <v>29.010295801072456</v>
      </c>
      <c r="M65" s="24">
        <v>30.2287282247175</v>
      </c>
      <c r="N65" s="24">
        <v>30.2287282247175</v>
      </c>
      <c r="O65" s="24">
        <v>31.498334810155637</v>
      </c>
      <c r="P65" s="24">
        <v>31.498334810155637</v>
      </c>
      <c r="Q65" s="24">
        <v>32.821264872182176</v>
      </c>
      <c r="R65" s="24">
        <v>32.821264872182176</v>
      </c>
      <c r="S65" s="25">
        <v>123.55862370812778</v>
      </c>
      <c r="T65" s="66">
        <v>123.55862370812778</v>
      </c>
    </row>
    <row r="66" spans="1:20" s="26" customFormat="1" outlineLevel="1" x14ac:dyDescent="0.25">
      <c r="A66" s="86" t="s">
        <v>105</v>
      </c>
      <c r="B66" s="87"/>
      <c r="C66" s="96" t="s">
        <v>106</v>
      </c>
      <c r="D66" s="97"/>
      <c r="E66" s="97"/>
      <c r="F66" s="97"/>
      <c r="G66" s="98"/>
      <c r="H66" s="23" t="s">
        <v>33</v>
      </c>
      <c r="I66" s="24">
        <v>216.28917713405349</v>
      </c>
      <c r="J66" s="24">
        <v>223.43037011231721</v>
      </c>
      <c r="K66" s="24">
        <v>239.51735676040406</v>
      </c>
      <c r="L66" s="24">
        <v>239.51735676040406</v>
      </c>
      <c r="M66" s="24">
        <v>249.57708574434105</v>
      </c>
      <c r="N66" s="24">
        <v>249.57708574434105</v>
      </c>
      <c r="O66" s="24">
        <v>260.05932334560339</v>
      </c>
      <c r="P66" s="24">
        <v>260.05932334560339</v>
      </c>
      <c r="Q66" s="24">
        <v>270.98181492611872</v>
      </c>
      <c r="R66" s="24">
        <v>270.98181492611872</v>
      </c>
      <c r="S66" s="25">
        <v>1020.1355807764671</v>
      </c>
      <c r="T66" s="66">
        <v>1020.1355807764671</v>
      </c>
    </row>
    <row r="67" spans="1:20" s="68" customFormat="1" outlineLevel="1" x14ac:dyDescent="0.25">
      <c r="A67" s="175" t="s">
        <v>107</v>
      </c>
      <c r="B67" s="176"/>
      <c r="C67" s="177" t="s">
        <v>108</v>
      </c>
      <c r="D67" s="178"/>
      <c r="E67" s="178"/>
      <c r="F67" s="178"/>
      <c r="G67" s="179"/>
      <c r="H67" s="31" t="s">
        <v>33</v>
      </c>
      <c r="I67" s="67">
        <v>113.54758853947406</v>
      </c>
      <c r="J67" s="67">
        <v>122.22327792942555</v>
      </c>
      <c r="K67" s="67">
        <v>122.22327792942555</v>
      </c>
      <c r="L67" s="67">
        <v>122.22327792942555</v>
      </c>
      <c r="M67" s="67">
        <v>122.22327792942555</v>
      </c>
      <c r="N67" s="67">
        <v>122.22327792942555</v>
      </c>
      <c r="O67" s="67">
        <v>122.22327792942555</v>
      </c>
      <c r="P67" s="67">
        <v>122.22327792942555</v>
      </c>
      <c r="Q67" s="67">
        <v>122.22327792942555</v>
      </c>
      <c r="R67" s="67">
        <v>122.22327792942555</v>
      </c>
      <c r="S67" s="25">
        <v>488.8931117177022</v>
      </c>
      <c r="T67" s="66">
        <v>488.8931117177022</v>
      </c>
    </row>
    <row r="68" spans="1:20" s="26" customFormat="1" outlineLevel="1" x14ac:dyDescent="0.25">
      <c r="A68" s="86" t="s">
        <v>109</v>
      </c>
      <c r="B68" s="87"/>
      <c r="C68" s="96" t="s">
        <v>110</v>
      </c>
      <c r="D68" s="97"/>
      <c r="E68" s="97"/>
      <c r="F68" s="97"/>
      <c r="G68" s="98"/>
      <c r="H68" s="23" t="s">
        <v>33</v>
      </c>
      <c r="I68" s="24">
        <v>17.20749091309974</v>
      </c>
      <c r="J68" s="24">
        <v>17.136898662474042</v>
      </c>
      <c r="K68" s="24">
        <v>17.136898662474042</v>
      </c>
      <c r="L68" s="24">
        <v>17.136898662474042</v>
      </c>
      <c r="M68" s="24">
        <v>17.136898662474042</v>
      </c>
      <c r="N68" s="24">
        <v>17.136898662474042</v>
      </c>
      <c r="O68" s="24">
        <v>17.136898662474042</v>
      </c>
      <c r="P68" s="24">
        <v>17.136898662474042</v>
      </c>
      <c r="Q68" s="24">
        <v>17.136898662474042</v>
      </c>
      <c r="R68" s="24">
        <v>17.136898662474042</v>
      </c>
      <c r="S68" s="25">
        <v>68.547594649896169</v>
      </c>
      <c r="T68" s="66">
        <v>68.547594649896169</v>
      </c>
    </row>
    <row r="69" spans="1:20" s="26" customFormat="1" outlineLevel="1" x14ac:dyDescent="0.25">
      <c r="A69" s="86" t="s">
        <v>111</v>
      </c>
      <c r="B69" s="87"/>
      <c r="C69" s="88" t="s">
        <v>112</v>
      </c>
      <c r="D69" s="89"/>
      <c r="E69" s="89"/>
      <c r="F69" s="89"/>
      <c r="G69" s="90"/>
      <c r="H69" s="23" t="s">
        <v>33</v>
      </c>
      <c r="I69" s="24">
        <v>17.120894171451305</v>
      </c>
      <c r="J69" s="24">
        <v>17.074531278485836</v>
      </c>
      <c r="K69" s="24">
        <v>17.074531278485836</v>
      </c>
      <c r="L69" s="24">
        <v>17.074531278485836</v>
      </c>
      <c r="M69" s="24">
        <v>17.074531278485836</v>
      </c>
      <c r="N69" s="24">
        <v>17.074531278485836</v>
      </c>
      <c r="O69" s="24">
        <v>17.074531278485836</v>
      </c>
      <c r="P69" s="24">
        <v>17.074531278485836</v>
      </c>
      <c r="Q69" s="24">
        <v>17.074531278485836</v>
      </c>
      <c r="R69" s="24">
        <v>17.074531278485836</v>
      </c>
      <c r="S69" s="25">
        <v>68.298125113943343</v>
      </c>
      <c r="T69" s="66">
        <v>68.298125113943343</v>
      </c>
    </row>
    <row r="70" spans="1:20" s="26" customFormat="1" outlineLevel="1" x14ac:dyDescent="0.25">
      <c r="A70" s="86" t="s">
        <v>113</v>
      </c>
      <c r="B70" s="87"/>
      <c r="C70" s="88" t="s">
        <v>114</v>
      </c>
      <c r="D70" s="89"/>
      <c r="E70" s="89"/>
      <c r="F70" s="89"/>
      <c r="G70" s="90"/>
      <c r="H70" s="23" t="s">
        <v>33</v>
      </c>
      <c r="I70" s="24">
        <v>8.6596741648434547E-2</v>
      </c>
      <c r="J70" s="24">
        <v>6.2367383988207452E-2</v>
      </c>
      <c r="K70" s="24">
        <v>6.2367383988207452E-2</v>
      </c>
      <c r="L70" s="24">
        <v>6.2367383988207452E-2</v>
      </c>
      <c r="M70" s="24">
        <v>6.2367383988207452E-2</v>
      </c>
      <c r="N70" s="24">
        <v>6.2367383988207452E-2</v>
      </c>
      <c r="O70" s="24">
        <v>6.2367383988207452E-2</v>
      </c>
      <c r="P70" s="24">
        <v>6.2367383988207452E-2</v>
      </c>
      <c r="Q70" s="24">
        <v>6.2367383988207452E-2</v>
      </c>
      <c r="R70" s="24">
        <v>6.2367383988207452E-2</v>
      </c>
      <c r="S70" s="25">
        <v>0.24946953595282981</v>
      </c>
      <c r="T70" s="66">
        <v>0.24946953595282981</v>
      </c>
    </row>
    <row r="71" spans="1:20" s="26" customFormat="1" outlineLevel="1" x14ac:dyDescent="0.25">
      <c r="A71" s="86" t="s">
        <v>115</v>
      </c>
      <c r="B71" s="87"/>
      <c r="C71" s="96" t="s">
        <v>116</v>
      </c>
      <c r="D71" s="97"/>
      <c r="E71" s="97"/>
      <c r="F71" s="97"/>
      <c r="G71" s="98"/>
      <c r="H71" s="23" t="s">
        <v>33</v>
      </c>
      <c r="I71" s="24">
        <v>15.982916187698335</v>
      </c>
      <c r="J71" s="24">
        <v>18.975250597659315</v>
      </c>
      <c r="K71" s="24">
        <v>20.341468640690788</v>
      </c>
      <c r="L71" s="24">
        <v>20.341468640690788</v>
      </c>
      <c r="M71" s="24">
        <v>21.195810323599805</v>
      </c>
      <c r="N71" s="24">
        <v>21.195810323599805</v>
      </c>
      <c r="O71" s="24">
        <v>22.086034357190993</v>
      </c>
      <c r="P71" s="24">
        <v>22.086034357190993</v>
      </c>
      <c r="Q71" s="24">
        <v>23.013647800193016</v>
      </c>
      <c r="R71" s="24">
        <v>23.013647800193016</v>
      </c>
      <c r="S71" s="25">
        <v>86.636961121674602</v>
      </c>
      <c r="T71" s="66">
        <v>86.636961121674602</v>
      </c>
    </row>
    <row r="72" spans="1:20" s="26" customFormat="1" outlineLevel="1" x14ac:dyDescent="0.25">
      <c r="A72" s="86" t="s">
        <v>117</v>
      </c>
      <c r="B72" s="87"/>
      <c r="C72" s="88" t="s">
        <v>118</v>
      </c>
      <c r="D72" s="89"/>
      <c r="E72" s="89"/>
      <c r="F72" s="89"/>
      <c r="G72" s="90"/>
      <c r="H72" s="23" t="s">
        <v>33</v>
      </c>
      <c r="I72" s="24">
        <v>15.533638482791291</v>
      </c>
      <c r="J72" s="24">
        <v>17.996133383147729</v>
      </c>
      <c r="K72" s="24">
        <v>19.291854986734368</v>
      </c>
      <c r="L72" s="24">
        <v>19.291854986734368</v>
      </c>
      <c r="M72" s="24">
        <v>20.102112896177211</v>
      </c>
      <c r="N72" s="24">
        <v>20.102112896177211</v>
      </c>
      <c r="O72" s="24">
        <v>20.946401637816653</v>
      </c>
      <c r="P72" s="24">
        <v>20.946401637816653</v>
      </c>
      <c r="Q72" s="24">
        <v>21.826150506604954</v>
      </c>
      <c r="R72" s="24">
        <v>21.826150506604954</v>
      </c>
      <c r="S72" s="25">
        <v>82.166520027333178</v>
      </c>
      <c r="T72" s="66">
        <v>82.166520027333178</v>
      </c>
    </row>
    <row r="73" spans="1:20" s="26" customFormat="1" outlineLevel="1" x14ac:dyDescent="0.25">
      <c r="A73" s="86" t="s">
        <v>119</v>
      </c>
      <c r="B73" s="87"/>
      <c r="C73" s="88" t="s">
        <v>120</v>
      </c>
      <c r="D73" s="89"/>
      <c r="E73" s="89"/>
      <c r="F73" s="89"/>
      <c r="G73" s="90"/>
      <c r="H73" s="23" t="s">
        <v>33</v>
      </c>
      <c r="I73" s="24">
        <v>0.44920568347409967</v>
      </c>
      <c r="J73" s="24">
        <v>0.48230464171458259</v>
      </c>
      <c r="K73" s="24">
        <v>0.51703057591803259</v>
      </c>
      <c r="L73" s="24">
        <v>0.51703057591803259</v>
      </c>
      <c r="M73" s="24">
        <v>0.53874586010658998</v>
      </c>
      <c r="N73" s="24">
        <v>0.53874586010658998</v>
      </c>
      <c r="O73" s="24">
        <v>0.5613731862310668</v>
      </c>
      <c r="P73" s="24">
        <v>0.5613731862310668</v>
      </c>
      <c r="Q73" s="24">
        <v>0.58495086005277164</v>
      </c>
      <c r="R73" s="24">
        <v>0.58495086005277164</v>
      </c>
      <c r="S73" s="25">
        <v>2.2021004823084609</v>
      </c>
      <c r="T73" s="66">
        <v>2.2021004823084609</v>
      </c>
    </row>
    <row r="74" spans="1:20" s="26" customFormat="1" ht="9" outlineLevel="1" thickBot="1" x14ac:dyDescent="0.3">
      <c r="A74" s="91" t="s">
        <v>121</v>
      </c>
      <c r="B74" s="92"/>
      <c r="C74" s="93" t="s">
        <v>122</v>
      </c>
      <c r="D74" s="94"/>
      <c r="E74" s="94"/>
      <c r="F74" s="94"/>
      <c r="G74" s="95"/>
      <c r="H74" s="69" t="s">
        <v>33</v>
      </c>
      <c r="I74" s="24">
        <v>7.2021432944479699E-5</v>
      </c>
      <c r="J74" s="24">
        <v>0.49681257279700608</v>
      </c>
      <c r="K74" s="24">
        <v>0.53258307803839056</v>
      </c>
      <c r="L74" s="24">
        <v>0.53258307803839056</v>
      </c>
      <c r="M74" s="24">
        <v>0.55495156731600292</v>
      </c>
      <c r="N74" s="24">
        <v>0.55495156731600292</v>
      </c>
      <c r="O74" s="24">
        <v>0.57825953314327505</v>
      </c>
      <c r="P74" s="24">
        <v>0.57825953314327505</v>
      </c>
      <c r="Q74" s="24">
        <v>0.60254643353529258</v>
      </c>
      <c r="R74" s="24">
        <v>0.60254643353529258</v>
      </c>
      <c r="S74" s="25">
        <v>2.2683406120329614</v>
      </c>
      <c r="T74" s="66">
        <v>2.2683406120329614</v>
      </c>
    </row>
    <row r="75" spans="1:20" s="26" customFormat="1" outlineLevel="1" x14ac:dyDescent="0.25">
      <c r="A75" s="170" t="s">
        <v>123</v>
      </c>
      <c r="B75" s="171"/>
      <c r="C75" s="172" t="s">
        <v>124</v>
      </c>
      <c r="D75" s="173"/>
      <c r="E75" s="173"/>
      <c r="F75" s="173"/>
      <c r="G75" s="174"/>
      <c r="H75" s="70" t="s">
        <v>33</v>
      </c>
      <c r="I75" s="71">
        <v>3.5420895718374172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25">
        <v>0</v>
      </c>
      <c r="T75" s="66">
        <v>0</v>
      </c>
    </row>
    <row r="76" spans="1:20" s="26" customFormat="1" outlineLevel="1" x14ac:dyDescent="0.25">
      <c r="A76" s="86" t="s">
        <v>125</v>
      </c>
      <c r="B76" s="87"/>
      <c r="C76" s="88" t="s">
        <v>126</v>
      </c>
      <c r="D76" s="89"/>
      <c r="E76" s="89"/>
      <c r="F76" s="89"/>
      <c r="G76" s="90"/>
      <c r="H76" s="23" t="s">
        <v>33</v>
      </c>
      <c r="I76" s="24">
        <v>3.5420895718374172</v>
      </c>
      <c r="J76" s="24">
        <v>0</v>
      </c>
      <c r="K76" s="72">
        <v>0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25">
        <v>0</v>
      </c>
      <c r="T76" s="66">
        <v>0</v>
      </c>
    </row>
    <row r="77" spans="1:20" s="26" customFormat="1" outlineLevel="1" x14ac:dyDescent="0.25">
      <c r="A77" s="86" t="s">
        <v>127</v>
      </c>
      <c r="B77" s="87"/>
      <c r="C77" s="88" t="s">
        <v>128</v>
      </c>
      <c r="D77" s="89"/>
      <c r="E77" s="89"/>
      <c r="F77" s="89"/>
      <c r="G77" s="90"/>
      <c r="H77" s="23" t="s">
        <v>33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5"/>
      <c r="T77" s="66"/>
    </row>
    <row r="78" spans="1:20" s="26" customFormat="1" ht="9" outlineLevel="1" thickBot="1" x14ac:dyDescent="0.3">
      <c r="A78" s="165" t="s">
        <v>129</v>
      </c>
      <c r="B78" s="166"/>
      <c r="C78" s="167" t="s">
        <v>130</v>
      </c>
      <c r="D78" s="168"/>
      <c r="E78" s="168"/>
      <c r="F78" s="168"/>
      <c r="G78" s="169"/>
      <c r="H78" s="73" t="s">
        <v>33</v>
      </c>
      <c r="I78" s="72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</row>
    <row r="79" spans="1:20" s="22" customFormat="1" x14ac:dyDescent="0.25">
      <c r="A79" s="160" t="s">
        <v>131</v>
      </c>
      <c r="B79" s="161"/>
      <c r="C79" s="162" t="s">
        <v>132</v>
      </c>
      <c r="D79" s="163"/>
      <c r="E79" s="163"/>
      <c r="F79" s="163"/>
      <c r="G79" s="164"/>
      <c r="H79" s="34" t="s">
        <v>33</v>
      </c>
      <c r="I79" s="20">
        <f t="shared" ref="I79:T79" si="2">I21-I36</f>
        <v>-40.186149393165294</v>
      </c>
      <c r="J79" s="20">
        <f t="shared" si="2"/>
        <v>-14.760966817842927</v>
      </c>
      <c r="K79" s="20">
        <f t="shared" si="2"/>
        <v>-16.790009898324456</v>
      </c>
      <c r="L79" s="20">
        <f t="shared" si="2"/>
        <v>-16.790009898324456</v>
      </c>
      <c r="M79" s="20">
        <f t="shared" si="2"/>
        <v>-11.642062897194364</v>
      </c>
      <c r="N79" s="20">
        <f t="shared" si="2"/>
        <v>-11.642062897194364</v>
      </c>
      <c r="O79" s="20">
        <f t="shared" si="2"/>
        <v>-6.3719905509631189</v>
      </c>
      <c r="P79" s="20">
        <f t="shared" si="2"/>
        <v>-6.3719905509631189</v>
      </c>
      <c r="Q79" s="20">
        <f t="shared" si="2"/>
        <v>-0.88057516619039689</v>
      </c>
      <c r="R79" s="20">
        <f t="shared" si="2"/>
        <v>-0.88057516619039689</v>
      </c>
      <c r="S79" s="20">
        <f>S21-S36</f>
        <v>-35.684638512672336</v>
      </c>
      <c r="T79" s="20">
        <f t="shared" si="2"/>
        <v>-35.684638512672336</v>
      </c>
    </row>
    <row r="80" spans="1:20" s="26" customFormat="1" outlineLevel="1" x14ac:dyDescent="0.25">
      <c r="A80" s="86" t="s">
        <v>133</v>
      </c>
      <c r="B80" s="87"/>
      <c r="C80" s="96" t="s">
        <v>35</v>
      </c>
      <c r="D80" s="97"/>
      <c r="E80" s="97"/>
      <c r="F80" s="97"/>
      <c r="G80" s="98"/>
      <c r="H80" s="23" t="s">
        <v>33</v>
      </c>
      <c r="I80" s="24">
        <v>-35.007689423165289</v>
      </c>
      <c r="J80" s="24">
        <v>-8.4229572183332948</v>
      </c>
      <c r="K80" s="24">
        <v>38.903461107150974</v>
      </c>
      <c r="L80" s="24">
        <v>38.903461107150974</v>
      </c>
      <c r="M80" s="24">
        <v>52.048050687942009</v>
      </c>
      <c r="N80" s="24">
        <v>52.048050687942009</v>
      </c>
      <c r="O80" s="24">
        <v>52.155629217329874</v>
      </c>
      <c r="P80" s="24">
        <v>52.155629217329874</v>
      </c>
      <c r="Q80" s="24">
        <v>55.444552530594478</v>
      </c>
      <c r="R80" s="24">
        <v>55.444552530594478</v>
      </c>
      <c r="S80" s="25">
        <v>198.55169354301734</v>
      </c>
      <c r="T80" s="66">
        <v>198.55169354301734</v>
      </c>
    </row>
    <row r="81" spans="1:20" s="26" customFormat="1" outlineLevel="1" x14ac:dyDescent="0.25">
      <c r="A81" s="86" t="s">
        <v>134</v>
      </c>
      <c r="B81" s="87"/>
      <c r="C81" s="88" t="s">
        <v>37</v>
      </c>
      <c r="D81" s="89"/>
      <c r="E81" s="89"/>
      <c r="F81" s="89"/>
      <c r="G81" s="90"/>
      <c r="H81" s="23" t="s">
        <v>33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4"/>
      <c r="T81" s="75"/>
    </row>
    <row r="82" spans="1:20" s="26" customFormat="1" outlineLevel="1" x14ac:dyDescent="0.25">
      <c r="A82" s="86" t="s">
        <v>135</v>
      </c>
      <c r="B82" s="87"/>
      <c r="C82" s="88" t="s">
        <v>39</v>
      </c>
      <c r="D82" s="89"/>
      <c r="E82" s="89"/>
      <c r="F82" s="89"/>
      <c r="G82" s="90"/>
      <c r="H82" s="23" t="s">
        <v>33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4"/>
      <c r="T82" s="75"/>
    </row>
    <row r="83" spans="1:20" s="26" customFormat="1" outlineLevel="1" x14ac:dyDescent="0.25">
      <c r="A83" s="86" t="s">
        <v>136</v>
      </c>
      <c r="B83" s="87"/>
      <c r="C83" s="88" t="s">
        <v>41</v>
      </c>
      <c r="D83" s="89"/>
      <c r="E83" s="89"/>
      <c r="F83" s="89"/>
      <c r="G83" s="90"/>
      <c r="H83" s="23" t="s">
        <v>33</v>
      </c>
      <c r="I83" s="24">
        <v>-35.007689423165289</v>
      </c>
      <c r="J83" s="24">
        <v>-8.4229572183332948</v>
      </c>
      <c r="K83" s="24">
        <v>38.903461107150974</v>
      </c>
      <c r="L83" s="24">
        <v>38.903461107150974</v>
      </c>
      <c r="M83" s="24">
        <v>52.048050687942009</v>
      </c>
      <c r="N83" s="24">
        <v>52.048050687942009</v>
      </c>
      <c r="O83" s="24">
        <v>52.155629217329874</v>
      </c>
      <c r="P83" s="24">
        <v>52.155629217329874</v>
      </c>
      <c r="Q83" s="24">
        <v>55.444552530594478</v>
      </c>
      <c r="R83" s="24">
        <v>55.444552530594478</v>
      </c>
      <c r="S83" s="25">
        <v>198.55169354301734</v>
      </c>
      <c r="T83" s="66">
        <v>198.55169354301734</v>
      </c>
    </row>
    <row r="84" spans="1:20" s="26" customFormat="1" outlineLevel="1" x14ac:dyDescent="0.25">
      <c r="A84" s="86" t="s">
        <v>137</v>
      </c>
      <c r="B84" s="87"/>
      <c r="C84" s="96" t="s">
        <v>43</v>
      </c>
      <c r="D84" s="97"/>
      <c r="E84" s="97"/>
      <c r="F84" s="97"/>
      <c r="G84" s="98"/>
      <c r="H84" s="23" t="s">
        <v>33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5">
        <v>0</v>
      </c>
      <c r="T84" s="66">
        <v>0</v>
      </c>
    </row>
    <row r="85" spans="1:20" s="26" customFormat="1" outlineLevel="1" x14ac:dyDescent="0.25">
      <c r="A85" s="86" t="s">
        <v>138</v>
      </c>
      <c r="B85" s="87"/>
      <c r="C85" s="96" t="s">
        <v>45</v>
      </c>
      <c r="D85" s="97"/>
      <c r="E85" s="97"/>
      <c r="F85" s="97"/>
      <c r="G85" s="98"/>
      <c r="H85" s="23" t="s">
        <v>33</v>
      </c>
      <c r="I85" s="24">
        <v>-5.4746534600000007</v>
      </c>
      <c r="J85" s="24">
        <v>-6.6962999999999999</v>
      </c>
      <c r="K85" s="24">
        <v>-7.0575289999999997</v>
      </c>
      <c r="L85" s="24">
        <v>-7.0575289999999997</v>
      </c>
      <c r="M85" s="24">
        <v>-7.3539452179999998</v>
      </c>
      <c r="N85" s="24">
        <v>-7.3539452179999998</v>
      </c>
      <c r="O85" s="24">
        <v>-7.6628109171560004</v>
      </c>
      <c r="P85" s="24">
        <v>-7.6628109171560004</v>
      </c>
      <c r="Q85" s="24">
        <v>-7.9846489756765529</v>
      </c>
      <c r="R85" s="24">
        <v>-7.9846489756765529</v>
      </c>
      <c r="S85" s="25">
        <v>-30.058934110832553</v>
      </c>
      <c r="T85" s="66">
        <v>-30.058934110832553</v>
      </c>
    </row>
    <row r="86" spans="1:20" s="26" customFormat="1" outlineLevel="1" x14ac:dyDescent="0.25">
      <c r="A86" s="86" t="s">
        <v>139</v>
      </c>
      <c r="B86" s="87"/>
      <c r="C86" s="96" t="s">
        <v>47</v>
      </c>
      <c r="D86" s="97"/>
      <c r="E86" s="97"/>
      <c r="F86" s="97"/>
      <c r="G86" s="98"/>
      <c r="H86" s="23" t="s">
        <v>33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4"/>
      <c r="T86" s="75"/>
    </row>
    <row r="87" spans="1:20" s="26" customFormat="1" outlineLevel="1" x14ac:dyDescent="0.25">
      <c r="A87" s="86" t="s">
        <v>140</v>
      </c>
      <c r="B87" s="87"/>
      <c r="C87" s="96" t="s">
        <v>49</v>
      </c>
      <c r="D87" s="97"/>
      <c r="E87" s="97"/>
      <c r="F87" s="97"/>
      <c r="G87" s="98"/>
      <c r="H87" s="23" t="s">
        <v>33</v>
      </c>
      <c r="I87" s="24">
        <v>-1.8305774633333325</v>
      </c>
      <c r="J87" s="24">
        <v>-0.2698315633333328</v>
      </c>
      <c r="K87" s="24">
        <v>-1.962379040693333</v>
      </c>
      <c r="L87" s="24">
        <v>-1.962379040693333</v>
      </c>
      <c r="M87" s="24">
        <v>-2.0447989604024537</v>
      </c>
      <c r="N87" s="24">
        <v>-2.0447989604024537</v>
      </c>
      <c r="O87" s="24">
        <v>-2.130680516739357</v>
      </c>
      <c r="P87" s="24">
        <v>-2.130680516739357</v>
      </c>
      <c r="Q87" s="24">
        <v>-2.2201690984424105</v>
      </c>
      <c r="R87" s="24">
        <v>-2.2201690984424105</v>
      </c>
      <c r="S87" s="25">
        <v>-8.3580276162775533</v>
      </c>
      <c r="T87" s="66">
        <v>-8.3580276162775533</v>
      </c>
    </row>
    <row r="88" spans="1:20" s="26" customFormat="1" outlineLevel="1" x14ac:dyDescent="0.25">
      <c r="A88" s="86" t="s">
        <v>141</v>
      </c>
      <c r="B88" s="87"/>
      <c r="C88" s="96" t="s">
        <v>51</v>
      </c>
      <c r="D88" s="97"/>
      <c r="E88" s="97"/>
      <c r="F88" s="97"/>
      <c r="G88" s="98"/>
      <c r="H88" s="23" t="s">
        <v>33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4"/>
      <c r="T88" s="75"/>
    </row>
    <row r="89" spans="1:20" s="26" customFormat="1" outlineLevel="1" x14ac:dyDescent="0.25">
      <c r="A89" s="86" t="s">
        <v>142</v>
      </c>
      <c r="B89" s="87"/>
      <c r="C89" s="96" t="s">
        <v>53</v>
      </c>
      <c r="D89" s="97"/>
      <c r="E89" s="97"/>
      <c r="F89" s="97"/>
      <c r="G89" s="98"/>
      <c r="H89" s="23" t="s">
        <v>33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4"/>
      <c r="T89" s="75"/>
    </row>
    <row r="90" spans="1:20" s="26" customFormat="1" outlineLevel="1" x14ac:dyDescent="0.25">
      <c r="A90" s="86" t="s">
        <v>143</v>
      </c>
      <c r="B90" s="87"/>
      <c r="C90" s="96" t="s">
        <v>55</v>
      </c>
      <c r="D90" s="97"/>
      <c r="E90" s="97"/>
      <c r="F90" s="97"/>
      <c r="G90" s="98"/>
      <c r="H90" s="23" t="s">
        <v>33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5">
        <v>0</v>
      </c>
      <c r="T90" s="66">
        <v>0</v>
      </c>
    </row>
    <row r="91" spans="1:20" s="26" customFormat="1" outlineLevel="1" x14ac:dyDescent="0.25">
      <c r="A91" s="86" t="s">
        <v>144</v>
      </c>
      <c r="B91" s="87"/>
      <c r="C91" s="88" t="s">
        <v>57</v>
      </c>
      <c r="D91" s="89"/>
      <c r="E91" s="89"/>
      <c r="F91" s="89"/>
      <c r="G91" s="90"/>
      <c r="H91" s="23" t="s">
        <v>33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4"/>
      <c r="T91" s="75"/>
    </row>
    <row r="92" spans="1:20" s="26" customFormat="1" outlineLevel="1" x14ac:dyDescent="0.25">
      <c r="A92" s="86" t="s">
        <v>145</v>
      </c>
      <c r="B92" s="87"/>
      <c r="C92" s="88" t="s">
        <v>59</v>
      </c>
      <c r="D92" s="89"/>
      <c r="E92" s="89"/>
      <c r="F92" s="89"/>
      <c r="G92" s="90"/>
      <c r="H92" s="23" t="s">
        <v>33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4"/>
      <c r="T92" s="75"/>
    </row>
    <row r="93" spans="1:20" s="26" customFormat="1" outlineLevel="1" x14ac:dyDescent="0.25">
      <c r="A93" s="86" t="s">
        <v>146</v>
      </c>
      <c r="B93" s="87"/>
      <c r="C93" s="96" t="s">
        <v>61</v>
      </c>
      <c r="D93" s="97"/>
      <c r="E93" s="97"/>
      <c r="F93" s="97"/>
      <c r="G93" s="98"/>
      <c r="H93" s="23" t="s">
        <v>33</v>
      </c>
      <c r="I93" s="24">
        <v>2.1267709533333337</v>
      </c>
      <c r="J93" s="24">
        <v>0.59484329833333338</v>
      </c>
      <c r="K93" s="24">
        <v>0.63767201581333355</v>
      </c>
      <c r="L93" s="24">
        <v>0.63767201581333355</v>
      </c>
      <c r="M93" s="24">
        <v>0.66445424047749357</v>
      </c>
      <c r="N93" s="24">
        <v>0.66445424047749357</v>
      </c>
      <c r="O93" s="24">
        <v>0.59827288963102498</v>
      </c>
      <c r="P93" s="24">
        <v>0.59827288963102498</v>
      </c>
      <c r="Q93" s="24">
        <v>0.52931192204900479</v>
      </c>
      <c r="R93" s="24">
        <v>0.52931192204900479</v>
      </c>
      <c r="S93" s="25">
        <v>2.4297110679708567</v>
      </c>
      <c r="T93" s="66">
        <v>2.4297110679708567</v>
      </c>
    </row>
    <row r="94" spans="1:20" s="22" customFormat="1" x14ac:dyDescent="0.25">
      <c r="A94" s="110" t="s">
        <v>147</v>
      </c>
      <c r="B94" s="111"/>
      <c r="C94" s="112" t="s">
        <v>148</v>
      </c>
      <c r="D94" s="113"/>
      <c r="E94" s="113"/>
      <c r="F94" s="113"/>
      <c r="G94" s="114"/>
      <c r="H94" s="28" t="s">
        <v>33</v>
      </c>
      <c r="I94" s="29">
        <f>I95-I101</f>
        <v>43.775470700000028</v>
      </c>
      <c r="J94" s="29">
        <f>J95-J101</f>
        <v>8.2075587200000051</v>
      </c>
      <c r="K94" s="29">
        <f t="shared" ref="K94:T94" si="3">K95-K101</f>
        <v>5.5725133683327996</v>
      </c>
      <c r="L94" s="29">
        <f t="shared" si="3"/>
        <v>5.5725133683327996</v>
      </c>
      <c r="M94" s="29">
        <f t="shared" si="3"/>
        <v>5.8065589298027795</v>
      </c>
      <c r="N94" s="29">
        <f t="shared" si="3"/>
        <v>5.8065589298027795</v>
      </c>
      <c r="O94" s="29">
        <f t="shared" si="3"/>
        <v>6.0504344048544958</v>
      </c>
      <c r="P94" s="29">
        <f t="shared" si="3"/>
        <v>6.0504344048544958</v>
      </c>
      <c r="Q94" s="29">
        <f t="shared" si="3"/>
        <v>6.3045526498583868</v>
      </c>
      <c r="R94" s="29">
        <f t="shared" si="3"/>
        <v>6.3045526498583868</v>
      </c>
      <c r="S94" s="29">
        <f t="shared" si="3"/>
        <v>23.734059352848462</v>
      </c>
      <c r="T94" s="29">
        <f t="shared" si="3"/>
        <v>23.734059352848462</v>
      </c>
    </row>
    <row r="95" spans="1:20" s="26" customFormat="1" outlineLevel="1" x14ac:dyDescent="0.25">
      <c r="A95" s="86" t="s">
        <v>149</v>
      </c>
      <c r="B95" s="87"/>
      <c r="C95" s="96" t="s">
        <v>150</v>
      </c>
      <c r="D95" s="97"/>
      <c r="E95" s="97"/>
      <c r="F95" s="97"/>
      <c r="G95" s="98"/>
      <c r="H95" s="23" t="s">
        <v>33</v>
      </c>
      <c r="I95" s="24">
        <v>66.087167970000024</v>
      </c>
      <c r="J95" s="24">
        <v>37.212763019999997</v>
      </c>
      <c r="K95" s="24">
        <v>31.955116336959996</v>
      </c>
      <c r="L95" s="24">
        <v>31.955116336959996</v>
      </c>
      <c r="M95" s="24">
        <v>33.29723122311232</v>
      </c>
      <c r="N95" s="24">
        <v>33.29723122311232</v>
      </c>
      <c r="O95" s="24">
        <v>34.695714934483036</v>
      </c>
      <c r="P95" s="24">
        <v>34.695714934483036</v>
      </c>
      <c r="Q95" s="24">
        <v>36.152934961731326</v>
      </c>
      <c r="R95" s="24">
        <v>36.152934961731326</v>
      </c>
      <c r="S95" s="25">
        <v>136.10099745628668</v>
      </c>
      <c r="T95" s="66">
        <v>136.10099745628668</v>
      </c>
    </row>
    <row r="96" spans="1:20" s="26" customFormat="1" outlineLevel="1" x14ac:dyDescent="0.25">
      <c r="A96" s="86" t="s">
        <v>151</v>
      </c>
      <c r="B96" s="87"/>
      <c r="C96" s="88" t="s">
        <v>152</v>
      </c>
      <c r="D96" s="89"/>
      <c r="E96" s="89"/>
      <c r="F96" s="89"/>
      <c r="G96" s="90"/>
      <c r="H96" s="23" t="s">
        <v>33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4"/>
      <c r="T96" s="75"/>
    </row>
    <row r="97" spans="1:20" s="26" customFormat="1" outlineLevel="1" x14ac:dyDescent="0.25">
      <c r="A97" s="86" t="s">
        <v>153</v>
      </c>
      <c r="B97" s="87"/>
      <c r="C97" s="88" t="s">
        <v>154</v>
      </c>
      <c r="D97" s="89"/>
      <c r="E97" s="89"/>
      <c r="F97" s="89"/>
      <c r="G97" s="90"/>
      <c r="H97" s="23" t="s">
        <v>33</v>
      </c>
      <c r="I97" s="24">
        <v>9.9874644900000025</v>
      </c>
      <c r="J97" s="24">
        <v>5.2639598900000006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5">
        <v>0</v>
      </c>
      <c r="T97" s="66">
        <v>0</v>
      </c>
    </row>
    <row r="98" spans="1:20" s="26" customFormat="1" outlineLevel="1" x14ac:dyDescent="0.25">
      <c r="A98" s="86" t="s">
        <v>155</v>
      </c>
      <c r="B98" s="87"/>
      <c r="C98" s="88" t="s">
        <v>156</v>
      </c>
      <c r="D98" s="89"/>
      <c r="E98" s="89"/>
      <c r="F98" s="89"/>
      <c r="G98" s="90"/>
      <c r="H98" s="23" t="s">
        <v>33</v>
      </c>
      <c r="I98" s="24">
        <v>0.49985626999999999</v>
      </c>
      <c r="J98" s="24">
        <v>2.1399259500000003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5">
        <v>0</v>
      </c>
      <c r="T98" s="66">
        <v>0</v>
      </c>
    </row>
    <row r="99" spans="1:20" s="26" customFormat="1" outlineLevel="1" x14ac:dyDescent="0.25">
      <c r="A99" s="86" t="s">
        <v>157</v>
      </c>
      <c r="B99" s="87"/>
      <c r="C99" s="107" t="s">
        <v>158</v>
      </c>
      <c r="D99" s="108"/>
      <c r="E99" s="108"/>
      <c r="F99" s="108"/>
      <c r="G99" s="109"/>
      <c r="H99" s="23" t="s">
        <v>33</v>
      </c>
      <c r="I99" s="24">
        <v>0.49985626999999999</v>
      </c>
      <c r="J99" s="24">
        <v>2.1399259500000003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5">
        <v>0</v>
      </c>
      <c r="T99" s="66">
        <v>0</v>
      </c>
    </row>
    <row r="100" spans="1:20" s="26" customFormat="1" outlineLevel="1" x14ac:dyDescent="0.25">
      <c r="A100" s="86" t="s">
        <v>159</v>
      </c>
      <c r="B100" s="87"/>
      <c r="C100" s="88" t="s">
        <v>160</v>
      </c>
      <c r="D100" s="89"/>
      <c r="E100" s="89"/>
      <c r="F100" s="89"/>
      <c r="G100" s="90"/>
      <c r="H100" s="23" t="s">
        <v>33</v>
      </c>
      <c r="I100" s="24">
        <v>55.599847210000014</v>
      </c>
      <c r="J100" s="24">
        <v>29.808877179999996</v>
      </c>
      <c r="K100" s="24">
        <v>31.955116336959996</v>
      </c>
      <c r="L100" s="24">
        <v>31.955116336959996</v>
      </c>
      <c r="M100" s="24">
        <v>33.29723122311232</v>
      </c>
      <c r="N100" s="24">
        <v>33.29723122311232</v>
      </c>
      <c r="O100" s="24">
        <v>34.695714934483036</v>
      </c>
      <c r="P100" s="24">
        <v>34.695714934483036</v>
      </c>
      <c r="Q100" s="24">
        <v>36.152934961731326</v>
      </c>
      <c r="R100" s="24">
        <v>36.152934961731326</v>
      </c>
      <c r="S100" s="25">
        <v>136.10099745628668</v>
      </c>
      <c r="T100" s="66">
        <v>136.10099745628668</v>
      </c>
    </row>
    <row r="101" spans="1:20" s="26" customFormat="1" outlineLevel="1" x14ac:dyDescent="0.25">
      <c r="A101" s="86" t="s">
        <v>161</v>
      </c>
      <c r="B101" s="87"/>
      <c r="C101" s="96" t="s">
        <v>116</v>
      </c>
      <c r="D101" s="97"/>
      <c r="E101" s="97"/>
      <c r="F101" s="97"/>
      <c r="G101" s="98"/>
      <c r="H101" s="23" t="s">
        <v>33</v>
      </c>
      <c r="I101" s="24">
        <v>22.311697269999996</v>
      </c>
      <c r="J101" s="24">
        <v>29.005204299999992</v>
      </c>
      <c r="K101" s="24">
        <v>26.382602968627197</v>
      </c>
      <c r="L101" s="24">
        <v>26.382602968627197</v>
      </c>
      <c r="M101" s="24">
        <v>27.49067229330954</v>
      </c>
      <c r="N101" s="24">
        <v>27.49067229330954</v>
      </c>
      <c r="O101" s="24">
        <v>28.64528052962854</v>
      </c>
      <c r="P101" s="24">
        <v>28.64528052962854</v>
      </c>
      <c r="Q101" s="24">
        <v>29.848382311872939</v>
      </c>
      <c r="R101" s="24">
        <v>29.848382311872939</v>
      </c>
      <c r="S101" s="25">
        <v>112.36693810343822</v>
      </c>
      <c r="T101" s="66">
        <v>112.36693810343822</v>
      </c>
    </row>
    <row r="102" spans="1:20" s="26" customFormat="1" outlineLevel="1" x14ac:dyDescent="0.25">
      <c r="A102" s="86" t="s">
        <v>162</v>
      </c>
      <c r="B102" s="87"/>
      <c r="C102" s="88" t="s">
        <v>163</v>
      </c>
      <c r="D102" s="89"/>
      <c r="E102" s="89"/>
      <c r="F102" s="89"/>
      <c r="G102" s="90"/>
      <c r="H102" s="23" t="s">
        <v>33</v>
      </c>
      <c r="I102" s="24">
        <v>2.3132504799999998</v>
      </c>
      <c r="J102" s="24">
        <v>2.7417927999999998</v>
      </c>
      <c r="K102" s="24">
        <v>2.9145478836672001</v>
      </c>
      <c r="L102" s="24">
        <v>2.9145478836672001</v>
      </c>
      <c r="M102" s="24">
        <v>3.0369588947812227</v>
      </c>
      <c r="N102" s="24">
        <v>3.0369588947812227</v>
      </c>
      <c r="O102" s="24">
        <v>3.1645111683620342</v>
      </c>
      <c r="P102" s="24">
        <v>3.1645111683620342</v>
      </c>
      <c r="Q102" s="24">
        <v>3.2974206374332398</v>
      </c>
      <c r="R102" s="24">
        <v>3.2974206374332398</v>
      </c>
      <c r="S102" s="25">
        <v>12.413438584243696</v>
      </c>
      <c r="T102" s="66">
        <v>12.413438584243696</v>
      </c>
    </row>
    <row r="103" spans="1:20" s="26" customFormat="1" outlineLevel="1" x14ac:dyDescent="0.25">
      <c r="A103" s="86" t="s">
        <v>164</v>
      </c>
      <c r="B103" s="87"/>
      <c r="C103" s="88" t="s">
        <v>165</v>
      </c>
      <c r="D103" s="89"/>
      <c r="E103" s="89"/>
      <c r="F103" s="89"/>
      <c r="G103" s="90"/>
      <c r="H103" s="23" t="s">
        <v>33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4"/>
      <c r="T103" s="75"/>
    </row>
    <row r="104" spans="1:20" s="26" customFormat="1" outlineLevel="1" x14ac:dyDescent="0.25">
      <c r="A104" s="86" t="s">
        <v>166</v>
      </c>
      <c r="B104" s="87"/>
      <c r="C104" s="88" t="s">
        <v>167</v>
      </c>
      <c r="D104" s="89"/>
      <c r="E104" s="89"/>
      <c r="F104" s="89"/>
      <c r="G104" s="90"/>
      <c r="H104" s="23" t="s">
        <v>33</v>
      </c>
      <c r="I104" s="24">
        <v>12.799107690000001</v>
      </c>
      <c r="J104" s="24">
        <v>17.170676759999999</v>
      </c>
      <c r="K104" s="24">
        <v>13.720643443680002</v>
      </c>
      <c r="L104" s="24">
        <v>13.720643443680002</v>
      </c>
      <c r="M104" s="24">
        <v>14.296910468314563</v>
      </c>
      <c r="N104" s="24">
        <v>14.296910468314563</v>
      </c>
      <c r="O104" s="24">
        <v>14.897380707983775</v>
      </c>
      <c r="P104" s="24">
        <v>14.897380707983775</v>
      </c>
      <c r="Q104" s="24">
        <v>15.523070697719094</v>
      </c>
      <c r="R104" s="24">
        <v>15.523070697719094</v>
      </c>
      <c r="S104" s="25">
        <v>58.438005317697431</v>
      </c>
      <c r="T104" s="66">
        <v>58.438005317697431</v>
      </c>
    </row>
    <row r="105" spans="1:20" s="26" customFormat="1" outlineLevel="1" x14ac:dyDescent="0.25">
      <c r="A105" s="86" t="s">
        <v>168</v>
      </c>
      <c r="B105" s="87"/>
      <c r="C105" s="107" t="s">
        <v>158</v>
      </c>
      <c r="D105" s="108"/>
      <c r="E105" s="108"/>
      <c r="F105" s="108"/>
      <c r="G105" s="109"/>
      <c r="H105" s="23" t="s">
        <v>33</v>
      </c>
      <c r="I105" s="24">
        <v>12.799107690000001</v>
      </c>
      <c r="J105" s="24">
        <v>17.170676759999999</v>
      </c>
      <c r="K105" s="24">
        <v>13.720643443680002</v>
      </c>
      <c r="L105" s="24">
        <v>13.720643443680002</v>
      </c>
      <c r="M105" s="24">
        <v>14.296910468314563</v>
      </c>
      <c r="N105" s="24">
        <v>14.296910468314563</v>
      </c>
      <c r="O105" s="24">
        <v>14.897380707983775</v>
      </c>
      <c r="P105" s="24">
        <v>14.897380707983775</v>
      </c>
      <c r="Q105" s="24">
        <v>15.523070697719094</v>
      </c>
      <c r="R105" s="24">
        <v>15.523070697719094</v>
      </c>
      <c r="S105" s="25">
        <v>58.438005317697431</v>
      </c>
      <c r="T105" s="66">
        <v>58.438005317697431</v>
      </c>
    </row>
    <row r="106" spans="1:20" s="26" customFormat="1" outlineLevel="1" x14ac:dyDescent="0.25">
      <c r="A106" s="86" t="s">
        <v>169</v>
      </c>
      <c r="B106" s="87"/>
      <c r="C106" s="88" t="s">
        <v>170</v>
      </c>
      <c r="D106" s="89"/>
      <c r="E106" s="89"/>
      <c r="F106" s="89"/>
      <c r="G106" s="90"/>
      <c r="H106" s="23" t="s">
        <v>33</v>
      </c>
      <c r="I106" s="24">
        <v>7.1993390999999942</v>
      </c>
      <c r="J106" s="24">
        <v>9.0927347399999938</v>
      </c>
      <c r="K106" s="24">
        <v>9.747411641279994</v>
      </c>
      <c r="L106" s="24">
        <v>9.747411641279994</v>
      </c>
      <c r="M106" s="24">
        <v>10.156802930213754</v>
      </c>
      <c r="N106" s="24">
        <v>10.156802930213754</v>
      </c>
      <c r="O106" s="24">
        <v>10.583388653282732</v>
      </c>
      <c r="P106" s="24">
        <v>10.583388653282732</v>
      </c>
      <c r="Q106" s="24">
        <v>11.027890976720608</v>
      </c>
      <c r="R106" s="24">
        <v>11.027890976720608</v>
      </c>
      <c r="S106" s="25">
        <v>41.515494201497084</v>
      </c>
      <c r="T106" s="66">
        <v>41.515494201497084</v>
      </c>
    </row>
    <row r="107" spans="1:20" s="22" customFormat="1" x14ac:dyDescent="0.25">
      <c r="A107" s="110" t="s">
        <v>171</v>
      </c>
      <c r="B107" s="111"/>
      <c r="C107" s="112" t="s">
        <v>172</v>
      </c>
      <c r="D107" s="113"/>
      <c r="E107" s="113"/>
      <c r="F107" s="113"/>
      <c r="G107" s="114"/>
      <c r="H107" s="28" t="s">
        <v>33</v>
      </c>
      <c r="I107" s="29">
        <f>I94+I79</f>
        <v>3.5893213068347336</v>
      </c>
      <c r="J107" s="29">
        <f>J94+J79</f>
        <v>-6.5534080978429223</v>
      </c>
      <c r="K107" s="29">
        <f>K94+K79</f>
        <v>-11.217496529991656</v>
      </c>
      <c r="L107" s="29">
        <f t="shared" ref="L107:T107" si="4">L94+L79</f>
        <v>-11.217496529991656</v>
      </c>
      <c r="M107" s="29">
        <f t="shared" si="4"/>
        <v>-5.8355039673915847</v>
      </c>
      <c r="N107" s="29">
        <f t="shared" si="4"/>
        <v>-5.8355039673915847</v>
      </c>
      <c r="O107" s="29">
        <f t="shared" si="4"/>
        <v>-0.32155614610862315</v>
      </c>
      <c r="P107" s="29">
        <f t="shared" si="4"/>
        <v>-0.32155614610862315</v>
      </c>
      <c r="Q107" s="29">
        <f t="shared" si="4"/>
        <v>5.4239774836679899</v>
      </c>
      <c r="R107" s="29">
        <f t="shared" si="4"/>
        <v>5.4239774836679899</v>
      </c>
      <c r="S107" s="29">
        <f>S94+S79</f>
        <v>-11.950579159823874</v>
      </c>
      <c r="T107" s="29">
        <f t="shared" si="4"/>
        <v>-11.950579159823874</v>
      </c>
    </row>
    <row r="108" spans="1:20" s="26" customFormat="1" outlineLevel="1" x14ac:dyDescent="0.25">
      <c r="A108" s="86" t="s">
        <v>173</v>
      </c>
      <c r="B108" s="87"/>
      <c r="C108" s="96" t="s">
        <v>174</v>
      </c>
      <c r="D108" s="97"/>
      <c r="E108" s="97"/>
      <c r="F108" s="97"/>
      <c r="G108" s="98"/>
      <c r="H108" s="23" t="s">
        <v>33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>
        <v>0</v>
      </c>
    </row>
    <row r="109" spans="1:20" s="26" customFormat="1" outlineLevel="1" x14ac:dyDescent="0.25">
      <c r="A109" s="86" t="s">
        <v>175</v>
      </c>
      <c r="B109" s="87"/>
      <c r="C109" s="88" t="s">
        <v>37</v>
      </c>
      <c r="D109" s="89"/>
      <c r="E109" s="89"/>
      <c r="F109" s="89"/>
      <c r="G109" s="90"/>
      <c r="H109" s="23" t="s">
        <v>33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3"/>
    </row>
    <row r="110" spans="1:20" s="26" customFormat="1" outlineLevel="1" x14ac:dyDescent="0.25">
      <c r="A110" s="86" t="s">
        <v>176</v>
      </c>
      <c r="B110" s="87"/>
      <c r="C110" s="88" t="s">
        <v>39</v>
      </c>
      <c r="D110" s="89"/>
      <c r="E110" s="89"/>
      <c r="F110" s="89"/>
      <c r="G110" s="90"/>
      <c r="H110" s="23" t="s">
        <v>33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3"/>
    </row>
    <row r="111" spans="1:20" s="26" customFormat="1" outlineLevel="1" x14ac:dyDescent="0.25">
      <c r="A111" s="86" t="s">
        <v>177</v>
      </c>
      <c r="B111" s="87"/>
      <c r="C111" s="88" t="s">
        <v>41</v>
      </c>
      <c r="D111" s="89"/>
      <c r="E111" s="89"/>
      <c r="F111" s="89"/>
      <c r="G111" s="90"/>
      <c r="H111" s="23" t="s">
        <v>33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3"/>
    </row>
    <row r="112" spans="1:20" s="26" customFormat="1" outlineLevel="1" x14ac:dyDescent="0.25">
      <c r="A112" s="86" t="s">
        <v>178</v>
      </c>
      <c r="B112" s="87"/>
      <c r="C112" s="96" t="s">
        <v>43</v>
      </c>
      <c r="D112" s="97"/>
      <c r="E112" s="97"/>
      <c r="F112" s="97"/>
      <c r="G112" s="98"/>
      <c r="H112" s="23" t="s">
        <v>33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3"/>
    </row>
    <row r="113" spans="1:20" s="26" customFormat="1" outlineLevel="1" x14ac:dyDescent="0.25">
      <c r="A113" s="86" t="s">
        <v>179</v>
      </c>
      <c r="B113" s="87"/>
      <c r="C113" s="96" t="s">
        <v>45</v>
      </c>
      <c r="D113" s="97"/>
      <c r="E113" s="97"/>
      <c r="F113" s="97"/>
      <c r="G113" s="98"/>
      <c r="H113" s="23" t="s">
        <v>33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3"/>
    </row>
    <row r="114" spans="1:20" s="26" customFormat="1" outlineLevel="1" x14ac:dyDescent="0.25">
      <c r="A114" s="86" t="s">
        <v>180</v>
      </c>
      <c r="B114" s="87"/>
      <c r="C114" s="96" t="s">
        <v>47</v>
      </c>
      <c r="D114" s="97"/>
      <c r="E114" s="97"/>
      <c r="F114" s="97"/>
      <c r="G114" s="98"/>
      <c r="H114" s="23" t="s">
        <v>33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3"/>
    </row>
    <row r="115" spans="1:20" s="26" customFormat="1" outlineLevel="1" x14ac:dyDescent="0.25">
      <c r="A115" s="86" t="s">
        <v>181</v>
      </c>
      <c r="B115" s="87"/>
      <c r="C115" s="96" t="s">
        <v>49</v>
      </c>
      <c r="D115" s="97"/>
      <c r="E115" s="97"/>
      <c r="F115" s="97"/>
      <c r="G115" s="98"/>
      <c r="H115" s="23" t="s">
        <v>33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3"/>
    </row>
    <row r="116" spans="1:20" s="26" customFormat="1" outlineLevel="1" x14ac:dyDescent="0.25">
      <c r="A116" s="86" t="s">
        <v>182</v>
      </c>
      <c r="B116" s="87"/>
      <c r="C116" s="96" t="s">
        <v>51</v>
      </c>
      <c r="D116" s="97"/>
      <c r="E116" s="97"/>
      <c r="F116" s="97"/>
      <c r="G116" s="98"/>
      <c r="H116" s="23" t="s">
        <v>33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3"/>
    </row>
    <row r="117" spans="1:20" s="26" customFormat="1" outlineLevel="1" x14ac:dyDescent="0.25">
      <c r="A117" s="86" t="s">
        <v>183</v>
      </c>
      <c r="B117" s="87"/>
      <c r="C117" s="96" t="s">
        <v>53</v>
      </c>
      <c r="D117" s="97"/>
      <c r="E117" s="97"/>
      <c r="F117" s="97"/>
      <c r="G117" s="98"/>
      <c r="H117" s="23" t="s">
        <v>33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3"/>
    </row>
    <row r="118" spans="1:20" s="26" customFormat="1" outlineLevel="1" x14ac:dyDescent="0.25">
      <c r="A118" s="86" t="s">
        <v>184</v>
      </c>
      <c r="B118" s="87"/>
      <c r="C118" s="96" t="s">
        <v>55</v>
      </c>
      <c r="D118" s="97"/>
      <c r="E118" s="97"/>
      <c r="F118" s="97"/>
      <c r="G118" s="98"/>
      <c r="H118" s="23" t="s">
        <v>33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>
        <v>0</v>
      </c>
    </row>
    <row r="119" spans="1:20" s="26" customFormat="1" outlineLevel="1" x14ac:dyDescent="0.25">
      <c r="A119" s="86" t="s">
        <v>185</v>
      </c>
      <c r="B119" s="87"/>
      <c r="C119" s="88" t="s">
        <v>57</v>
      </c>
      <c r="D119" s="89"/>
      <c r="E119" s="89"/>
      <c r="F119" s="89"/>
      <c r="G119" s="90"/>
      <c r="H119" s="23" t="s">
        <v>33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3"/>
    </row>
    <row r="120" spans="1:20" s="26" customFormat="1" outlineLevel="1" x14ac:dyDescent="0.25">
      <c r="A120" s="86" t="s">
        <v>186</v>
      </c>
      <c r="B120" s="87"/>
      <c r="C120" s="88" t="s">
        <v>59</v>
      </c>
      <c r="D120" s="89"/>
      <c r="E120" s="89"/>
      <c r="F120" s="89"/>
      <c r="G120" s="90"/>
      <c r="H120" s="23" t="s">
        <v>33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3"/>
    </row>
    <row r="121" spans="1:20" s="26" customFormat="1" outlineLevel="1" x14ac:dyDescent="0.25">
      <c r="A121" s="86" t="s">
        <v>187</v>
      </c>
      <c r="B121" s="87"/>
      <c r="C121" s="96" t="s">
        <v>61</v>
      </c>
      <c r="D121" s="97"/>
      <c r="E121" s="97"/>
      <c r="F121" s="97"/>
      <c r="G121" s="98"/>
      <c r="H121" s="23" t="s">
        <v>33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3"/>
    </row>
    <row r="122" spans="1:20" s="22" customFormat="1" x14ac:dyDescent="0.25">
      <c r="A122" s="110" t="s">
        <v>188</v>
      </c>
      <c r="B122" s="111"/>
      <c r="C122" s="112" t="s">
        <v>189</v>
      </c>
      <c r="D122" s="113"/>
      <c r="E122" s="113"/>
      <c r="F122" s="113"/>
      <c r="G122" s="114"/>
      <c r="H122" s="28" t="s">
        <v>33</v>
      </c>
      <c r="I122" s="29">
        <f>I123+I127+I128+I129+I130+I131+I132+I133+I136</f>
        <v>-3.4154983199999998</v>
      </c>
      <c r="J122" s="29">
        <f>J123+J127+J128+J129+J130+J131+J132+J133+J136</f>
        <v>0.99548172333326101</v>
      </c>
      <c r="K122" s="29">
        <f t="shared" ref="K122:T122" si="5">K123+K127+K128+K129+K130+K131+K132+K133+K136</f>
        <v>-3.6589493075480433</v>
      </c>
      <c r="L122" s="29">
        <f t="shared" si="5"/>
        <v>-3.6589493075480433</v>
      </c>
      <c r="M122" s="29">
        <f t="shared" si="5"/>
        <v>-4.7374361682687471</v>
      </c>
      <c r="N122" s="29">
        <f t="shared" si="5"/>
        <v>-4.7374361682687471</v>
      </c>
      <c r="O122" s="29">
        <f t="shared" si="5"/>
        <v>-3.5310837827851795</v>
      </c>
      <c r="P122" s="29">
        <f t="shared" si="5"/>
        <v>-3.5310837827851795</v>
      </c>
      <c r="Q122" s="29">
        <f t="shared" si="5"/>
        <v>-4.7374361682687471</v>
      </c>
      <c r="R122" s="29">
        <f t="shared" si="5"/>
        <v>-4.7374361682687471</v>
      </c>
      <c r="S122" s="29">
        <f t="shared" si="5"/>
        <v>-16.664905426870718</v>
      </c>
      <c r="T122" s="29">
        <f t="shared" si="5"/>
        <v>-16.664905426870718</v>
      </c>
    </row>
    <row r="123" spans="1:20" s="26" customFormat="1" outlineLevel="1" x14ac:dyDescent="0.25">
      <c r="A123" s="86" t="s">
        <v>190</v>
      </c>
      <c r="B123" s="87"/>
      <c r="C123" s="96" t="s">
        <v>35</v>
      </c>
      <c r="D123" s="97"/>
      <c r="E123" s="97"/>
      <c r="F123" s="97"/>
      <c r="G123" s="98"/>
      <c r="H123" s="23" t="s">
        <v>33</v>
      </c>
      <c r="I123" s="24">
        <v>-3.4154983199999998</v>
      </c>
      <c r="J123" s="24">
        <v>0.99548172333326101</v>
      </c>
      <c r="K123" s="24">
        <v>-3.6589493075480433</v>
      </c>
      <c r="L123" s="24">
        <v>-3.6589493075480433</v>
      </c>
      <c r="M123" s="24">
        <v>-4.7374361682687471</v>
      </c>
      <c r="N123" s="24">
        <v>-4.7374361682687471</v>
      </c>
      <c r="O123" s="24">
        <v>-3.5310837827851795</v>
      </c>
      <c r="P123" s="24">
        <v>-3.5310837827851795</v>
      </c>
      <c r="Q123" s="24">
        <v>-4.7374361682687471</v>
      </c>
      <c r="R123" s="24">
        <v>-4.7374361682687471</v>
      </c>
      <c r="S123" s="25">
        <v>-16.664905426870718</v>
      </c>
      <c r="T123" s="66">
        <v>-16.664905426870718</v>
      </c>
    </row>
    <row r="124" spans="1:20" s="26" customFormat="1" outlineLevel="1" x14ac:dyDescent="0.25">
      <c r="A124" s="86" t="s">
        <v>191</v>
      </c>
      <c r="B124" s="87"/>
      <c r="C124" s="88" t="s">
        <v>37</v>
      </c>
      <c r="D124" s="89"/>
      <c r="E124" s="89"/>
      <c r="F124" s="89"/>
      <c r="G124" s="90"/>
      <c r="H124" s="23" t="s">
        <v>33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3"/>
    </row>
    <row r="125" spans="1:20" s="26" customFormat="1" outlineLevel="1" x14ac:dyDescent="0.25">
      <c r="A125" s="86" t="s">
        <v>192</v>
      </c>
      <c r="B125" s="87"/>
      <c r="C125" s="88" t="s">
        <v>39</v>
      </c>
      <c r="D125" s="89"/>
      <c r="E125" s="89"/>
      <c r="F125" s="89"/>
      <c r="G125" s="90"/>
      <c r="H125" s="23" t="s">
        <v>33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3"/>
    </row>
    <row r="126" spans="1:20" s="26" customFormat="1" outlineLevel="1" x14ac:dyDescent="0.25">
      <c r="A126" s="86" t="s">
        <v>193</v>
      </c>
      <c r="B126" s="87"/>
      <c r="C126" s="88" t="s">
        <v>41</v>
      </c>
      <c r="D126" s="89"/>
      <c r="E126" s="89"/>
      <c r="F126" s="89"/>
      <c r="G126" s="90"/>
      <c r="H126" s="23" t="s">
        <v>33</v>
      </c>
      <c r="I126" s="24">
        <v>-3.4154983199999998</v>
      </c>
      <c r="J126" s="24">
        <v>0.99548172333326101</v>
      </c>
      <c r="K126" s="24">
        <v>-3.6589493075480433</v>
      </c>
      <c r="L126" s="24">
        <v>-3.6589493075480433</v>
      </c>
      <c r="M126" s="24">
        <v>-4.7374361682687471</v>
      </c>
      <c r="N126" s="24">
        <v>-4.7374361682687471</v>
      </c>
      <c r="O126" s="24">
        <v>-3.5310837827851795</v>
      </c>
      <c r="P126" s="24">
        <v>-3.5310837827851795</v>
      </c>
      <c r="Q126" s="24">
        <v>-4.7374361682687471</v>
      </c>
      <c r="R126" s="24">
        <v>-4.7374361682687471</v>
      </c>
      <c r="S126" s="25">
        <v>-16.664905426870718</v>
      </c>
      <c r="T126" s="66">
        <v>-16.664905426870718</v>
      </c>
    </row>
    <row r="127" spans="1:20" s="26" customFormat="1" outlineLevel="1" x14ac:dyDescent="0.25">
      <c r="A127" s="86" t="s">
        <v>194</v>
      </c>
      <c r="B127" s="87"/>
      <c r="C127" s="96" t="s">
        <v>195</v>
      </c>
      <c r="D127" s="97"/>
      <c r="E127" s="97"/>
      <c r="F127" s="97"/>
      <c r="G127" s="98"/>
      <c r="H127" s="23" t="s">
        <v>33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3"/>
    </row>
    <row r="128" spans="1:20" s="26" customFormat="1" outlineLevel="1" x14ac:dyDescent="0.25">
      <c r="A128" s="86" t="s">
        <v>196</v>
      </c>
      <c r="B128" s="87"/>
      <c r="C128" s="96" t="s">
        <v>197</v>
      </c>
      <c r="D128" s="97"/>
      <c r="E128" s="97"/>
      <c r="F128" s="97"/>
      <c r="G128" s="98"/>
      <c r="H128" s="23" t="s">
        <v>33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3"/>
    </row>
    <row r="129" spans="1:20" s="26" customFormat="1" outlineLevel="1" x14ac:dyDescent="0.25">
      <c r="A129" s="86" t="s">
        <v>198</v>
      </c>
      <c r="B129" s="87"/>
      <c r="C129" s="96" t="s">
        <v>199</v>
      </c>
      <c r="D129" s="97"/>
      <c r="E129" s="97"/>
      <c r="F129" s="97"/>
      <c r="G129" s="98"/>
      <c r="H129" s="23" t="s">
        <v>33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3"/>
    </row>
    <row r="130" spans="1:20" s="26" customFormat="1" outlineLevel="1" x14ac:dyDescent="0.25">
      <c r="A130" s="86" t="s">
        <v>200</v>
      </c>
      <c r="B130" s="87"/>
      <c r="C130" s="96" t="s">
        <v>201</v>
      </c>
      <c r="D130" s="97"/>
      <c r="E130" s="97"/>
      <c r="F130" s="97"/>
      <c r="G130" s="98"/>
      <c r="H130" s="23" t="s">
        <v>33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3"/>
    </row>
    <row r="131" spans="1:20" s="26" customFormat="1" outlineLevel="1" x14ac:dyDescent="0.25">
      <c r="A131" s="86" t="s">
        <v>202</v>
      </c>
      <c r="B131" s="87"/>
      <c r="C131" s="96" t="s">
        <v>203</v>
      </c>
      <c r="D131" s="97"/>
      <c r="E131" s="97"/>
      <c r="F131" s="97"/>
      <c r="G131" s="98"/>
      <c r="H131" s="23" t="s">
        <v>33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3"/>
    </row>
    <row r="132" spans="1:20" s="26" customFormat="1" outlineLevel="1" x14ac:dyDescent="0.25">
      <c r="A132" s="86" t="s">
        <v>204</v>
      </c>
      <c r="B132" s="87"/>
      <c r="C132" s="96" t="s">
        <v>205</v>
      </c>
      <c r="D132" s="97"/>
      <c r="E132" s="97"/>
      <c r="F132" s="97"/>
      <c r="G132" s="98"/>
      <c r="H132" s="23" t="s">
        <v>33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3"/>
    </row>
    <row r="133" spans="1:20" s="26" customFormat="1" outlineLevel="1" x14ac:dyDescent="0.25">
      <c r="A133" s="86" t="s">
        <v>206</v>
      </c>
      <c r="B133" s="87"/>
      <c r="C133" s="96" t="s">
        <v>55</v>
      </c>
      <c r="D133" s="97"/>
      <c r="E133" s="97"/>
      <c r="F133" s="97"/>
      <c r="G133" s="98"/>
      <c r="H133" s="23" t="s">
        <v>33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5">
        <v>0</v>
      </c>
      <c r="T133" s="66">
        <v>0</v>
      </c>
    </row>
    <row r="134" spans="1:20" s="26" customFormat="1" outlineLevel="1" x14ac:dyDescent="0.25">
      <c r="A134" s="86" t="s">
        <v>207</v>
      </c>
      <c r="B134" s="87"/>
      <c r="C134" s="88" t="s">
        <v>57</v>
      </c>
      <c r="D134" s="89"/>
      <c r="E134" s="89"/>
      <c r="F134" s="89"/>
      <c r="G134" s="90"/>
      <c r="H134" s="23" t="s">
        <v>33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3"/>
    </row>
    <row r="135" spans="1:20" s="26" customFormat="1" outlineLevel="1" x14ac:dyDescent="0.25">
      <c r="A135" s="86" t="s">
        <v>208</v>
      </c>
      <c r="B135" s="87"/>
      <c r="C135" s="88" t="s">
        <v>59</v>
      </c>
      <c r="D135" s="89"/>
      <c r="E135" s="89"/>
      <c r="F135" s="89"/>
      <c r="G135" s="90"/>
      <c r="H135" s="23" t="s">
        <v>33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3"/>
    </row>
    <row r="136" spans="1:20" s="26" customFormat="1" outlineLevel="1" x14ac:dyDescent="0.25">
      <c r="A136" s="86" t="s">
        <v>209</v>
      </c>
      <c r="B136" s="87"/>
      <c r="C136" s="96" t="s">
        <v>210</v>
      </c>
      <c r="D136" s="97"/>
      <c r="E136" s="97"/>
      <c r="F136" s="97"/>
      <c r="G136" s="98"/>
      <c r="H136" s="23" t="s">
        <v>33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3"/>
    </row>
    <row r="137" spans="1:20" s="22" customFormat="1" x14ac:dyDescent="0.25">
      <c r="A137" s="110" t="s">
        <v>211</v>
      </c>
      <c r="B137" s="111"/>
      <c r="C137" s="112" t="s">
        <v>212</v>
      </c>
      <c r="D137" s="113"/>
      <c r="E137" s="113"/>
      <c r="F137" s="113"/>
      <c r="G137" s="114"/>
      <c r="H137" s="28" t="s">
        <v>33</v>
      </c>
      <c r="I137" s="29">
        <f>I122+I107</f>
        <v>0.17382298683473385</v>
      </c>
      <c r="J137" s="29">
        <f>J122+J107</f>
        <v>-5.5579263745096616</v>
      </c>
      <c r="K137" s="29">
        <f t="shared" ref="K137:T137" si="6">K122+K107</f>
        <v>-14.8764458375397</v>
      </c>
      <c r="L137" s="29">
        <f t="shared" si="6"/>
        <v>-14.8764458375397</v>
      </c>
      <c r="M137" s="29">
        <f t="shared" si="6"/>
        <v>-10.572940135660332</v>
      </c>
      <c r="N137" s="29">
        <f t="shared" si="6"/>
        <v>-10.572940135660332</v>
      </c>
      <c r="O137" s="29">
        <f t="shared" si="6"/>
        <v>-3.8526399288938027</v>
      </c>
      <c r="P137" s="29">
        <f t="shared" si="6"/>
        <v>-3.8526399288938027</v>
      </c>
      <c r="Q137" s="29">
        <f t="shared" si="6"/>
        <v>0.68654131539924279</v>
      </c>
      <c r="R137" s="29">
        <f t="shared" si="6"/>
        <v>0.68654131539924279</v>
      </c>
      <c r="S137" s="29">
        <f>S122+S107</f>
        <v>-28.615484586694592</v>
      </c>
      <c r="T137" s="29">
        <f t="shared" si="6"/>
        <v>-28.615484586694592</v>
      </c>
    </row>
    <row r="138" spans="1:20" s="26" customFormat="1" outlineLevel="1" x14ac:dyDescent="0.25">
      <c r="A138" s="86" t="s">
        <v>213</v>
      </c>
      <c r="B138" s="87"/>
      <c r="C138" s="96" t="s">
        <v>35</v>
      </c>
      <c r="D138" s="97"/>
      <c r="E138" s="97"/>
      <c r="F138" s="97"/>
      <c r="G138" s="98"/>
      <c r="H138" s="23" t="s">
        <v>33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5">
        <v>0</v>
      </c>
      <c r="T138" s="66">
        <v>0</v>
      </c>
    </row>
    <row r="139" spans="1:20" s="26" customFormat="1" outlineLevel="1" x14ac:dyDescent="0.25">
      <c r="A139" s="86" t="s">
        <v>214</v>
      </c>
      <c r="B139" s="87"/>
      <c r="C139" s="88" t="s">
        <v>37</v>
      </c>
      <c r="D139" s="89"/>
      <c r="E139" s="89"/>
      <c r="F139" s="89"/>
      <c r="G139" s="90"/>
      <c r="H139" s="23" t="s">
        <v>33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3"/>
    </row>
    <row r="140" spans="1:20" s="26" customFormat="1" outlineLevel="1" x14ac:dyDescent="0.25">
      <c r="A140" s="86" t="s">
        <v>215</v>
      </c>
      <c r="B140" s="87"/>
      <c r="C140" s="88" t="s">
        <v>39</v>
      </c>
      <c r="D140" s="89"/>
      <c r="E140" s="89"/>
      <c r="F140" s="89"/>
      <c r="G140" s="90"/>
      <c r="H140" s="23" t="s">
        <v>33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3"/>
    </row>
    <row r="141" spans="1:20" s="26" customFormat="1" outlineLevel="1" x14ac:dyDescent="0.25">
      <c r="A141" s="86" t="s">
        <v>216</v>
      </c>
      <c r="B141" s="87"/>
      <c r="C141" s="88" t="s">
        <v>41</v>
      </c>
      <c r="D141" s="89"/>
      <c r="E141" s="89"/>
      <c r="F141" s="89"/>
      <c r="G141" s="90"/>
      <c r="H141" s="23" t="s">
        <v>33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3"/>
    </row>
    <row r="142" spans="1:20" s="26" customFormat="1" outlineLevel="1" x14ac:dyDescent="0.25">
      <c r="A142" s="86" t="s">
        <v>217</v>
      </c>
      <c r="B142" s="87"/>
      <c r="C142" s="96" t="s">
        <v>43</v>
      </c>
      <c r="D142" s="97"/>
      <c r="E142" s="97"/>
      <c r="F142" s="97"/>
      <c r="G142" s="98"/>
      <c r="H142" s="23" t="s">
        <v>33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3"/>
    </row>
    <row r="143" spans="1:20" s="26" customFormat="1" outlineLevel="1" x14ac:dyDescent="0.25">
      <c r="A143" s="86" t="s">
        <v>218</v>
      </c>
      <c r="B143" s="87"/>
      <c r="C143" s="96" t="s">
        <v>45</v>
      </c>
      <c r="D143" s="97"/>
      <c r="E143" s="97"/>
      <c r="F143" s="97"/>
      <c r="G143" s="98"/>
      <c r="H143" s="23" t="s">
        <v>33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3"/>
    </row>
    <row r="144" spans="1:20" s="26" customFormat="1" outlineLevel="1" x14ac:dyDescent="0.25">
      <c r="A144" s="86" t="s">
        <v>219</v>
      </c>
      <c r="B144" s="87"/>
      <c r="C144" s="96" t="s">
        <v>47</v>
      </c>
      <c r="D144" s="97"/>
      <c r="E144" s="97"/>
      <c r="F144" s="97"/>
      <c r="G144" s="98"/>
      <c r="H144" s="23" t="s">
        <v>33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3"/>
    </row>
    <row r="145" spans="1:20" s="26" customFormat="1" outlineLevel="1" x14ac:dyDescent="0.25">
      <c r="A145" s="86" t="s">
        <v>220</v>
      </c>
      <c r="B145" s="87"/>
      <c r="C145" s="96" t="s">
        <v>49</v>
      </c>
      <c r="D145" s="97"/>
      <c r="E145" s="97"/>
      <c r="F145" s="97"/>
      <c r="G145" s="98"/>
      <c r="H145" s="23" t="s">
        <v>33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3"/>
    </row>
    <row r="146" spans="1:20" s="26" customFormat="1" outlineLevel="1" x14ac:dyDescent="0.25">
      <c r="A146" s="86" t="s">
        <v>221</v>
      </c>
      <c r="B146" s="87"/>
      <c r="C146" s="96" t="s">
        <v>51</v>
      </c>
      <c r="D146" s="97"/>
      <c r="E146" s="97"/>
      <c r="F146" s="97"/>
      <c r="G146" s="98"/>
      <c r="H146" s="23" t="s">
        <v>33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3"/>
    </row>
    <row r="147" spans="1:20" s="26" customFormat="1" outlineLevel="1" x14ac:dyDescent="0.25">
      <c r="A147" s="86" t="s">
        <v>222</v>
      </c>
      <c r="B147" s="87"/>
      <c r="C147" s="96" t="s">
        <v>53</v>
      </c>
      <c r="D147" s="97"/>
      <c r="E147" s="97"/>
      <c r="F147" s="97"/>
      <c r="G147" s="98"/>
      <c r="H147" s="23" t="s">
        <v>33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3"/>
    </row>
    <row r="148" spans="1:20" s="26" customFormat="1" outlineLevel="1" x14ac:dyDescent="0.25">
      <c r="A148" s="86" t="s">
        <v>223</v>
      </c>
      <c r="B148" s="87"/>
      <c r="C148" s="96" t="s">
        <v>55</v>
      </c>
      <c r="D148" s="97"/>
      <c r="E148" s="97"/>
      <c r="F148" s="97"/>
      <c r="G148" s="98"/>
      <c r="H148" s="23" t="s">
        <v>33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5">
        <v>0</v>
      </c>
      <c r="T148" s="66">
        <v>0</v>
      </c>
    </row>
    <row r="149" spans="1:20" s="26" customFormat="1" outlineLevel="1" x14ac:dyDescent="0.25">
      <c r="A149" s="86" t="s">
        <v>224</v>
      </c>
      <c r="B149" s="87"/>
      <c r="C149" s="88" t="s">
        <v>57</v>
      </c>
      <c r="D149" s="89"/>
      <c r="E149" s="89"/>
      <c r="F149" s="89"/>
      <c r="G149" s="90"/>
      <c r="H149" s="23" t="s">
        <v>33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3"/>
    </row>
    <row r="150" spans="1:20" s="26" customFormat="1" outlineLevel="1" x14ac:dyDescent="0.25">
      <c r="A150" s="86" t="s">
        <v>225</v>
      </c>
      <c r="B150" s="87"/>
      <c r="C150" s="88" t="s">
        <v>59</v>
      </c>
      <c r="D150" s="89"/>
      <c r="E150" s="89"/>
      <c r="F150" s="89"/>
      <c r="G150" s="90"/>
      <c r="H150" s="23" t="s">
        <v>33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3"/>
    </row>
    <row r="151" spans="1:20" s="26" customFormat="1" outlineLevel="1" x14ac:dyDescent="0.25">
      <c r="A151" s="86" t="s">
        <v>226</v>
      </c>
      <c r="B151" s="87"/>
      <c r="C151" s="96" t="s">
        <v>61</v>
      </c>
      <c r="D151" s="97"/>
      <c r="E151" s="97"/>
      <c r="F151" s="97"/>
      <c r="G151" s="98"/>
      <c r="H151" s="23" t="s">
        <v>33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3"/>
    </row>
    <row r="152" spans="1:20" s="22" customFormat="1" x14ac:dyDescent="0.25">
      <c r="A152" s="110" t="s">
        <v>227</v>
      </c>
      <c r="B152" s="111"/>
      <c r="C152" s="112" t="s">
        <v>228</v>
      </c>
      <c r="D152" s="113"/>
      <c r="E152" s="113"/>
      <c r="F152" s="113"/>
      <c r="G152" s="114"/>
      <c r="H152" s="28" t="s">
        <v>33</v>
      </c>
      <c r="I152" s="29">
        <f>I153+I154+I155+I156</f>
        <v>0</v>
      </c>
      <c r="J152" s="29">
        <f>J153+J154+J155+J156</f>
        <v>0</v>
      </c>
      <c r="K152" s="29">
        <f t="shared" ref="K152:T152" si="7">K153+K154+K155+K156</f>
        <v>0</v>
      </c>
      <c r="L152" s="29">
        <f t="shared" si="7"/>
        <v>0</v>
      </c>
      <c r="M152" s="29">
        <f t="shared" si="7"/>
        <v>0</v>
      </c>
      <c r="N152" s="29">
        <f t="shared" si="7"/>
        <v>0</v>
      </c>
      <c r="O152" s="29">
        <f t="shared" si="7"/>
        <v>0</v>
      </c>
      <c r="P152" s="29">
        <f t="shared" si="7"/>
        <v>0</v>
      </c>
      <c r="Q152" s="29">
        <f t="shared" si="7"/>
        <v>0</v>
      </c>
      <c r="R152" s="29">
        <f t="shared" si="7"/>
        <v>0</v>
      </c>
      <c r="S152" s="29">
        <f t="shared" si="7"/>
        <v>0</v>
      </c>
      <c r="T152" s="29">
        <f t="shared" si="7"/>
        <v>0</v>
      </c>
    </row>
    <row r="153" spans="1:20" s="26" customFormat="1" outlineLevel="1" x14ac:dyDescent="0.25">
      <c r="A153" s="86" t="s">
        <v>229</v>
      </c>
      <c r="B153" s="87"/>
      <c r="C153" s="96" t="s">
        <v>230</v>
      </c>
      <c r="D153" s="97"/>
      <c r="E153" s="97"/>
      <c r="F153" s="97"/>
      <c r="G153" s="98"/>
      <c r="H153" s="23" t="s">
        <v>33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3"/>
    </row>
    <row r="154" spans="1:20" s="26" customFormat="1" outlineLevel="1" x14ac:dyDescent="0.25">
      <c r="A154" s="86" t="s">
        <v>231</v>
      </c>
      <c r="B154" s="87"/>
      <c r="C154" s="96" t="s">
        <v>232</v>
      </c>
      <c r="D154" s="97"/>
      <c r="E154" s="97"/>
      <c r="F154" s="97"/>
      <c r="G154" s="98"/>
      <c r="H154" s="23" t="s">
        <v>33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3"/>
    </row>
    <row r="155" spans="1:20" s="26" customFormat="1" outlineLevel="1" x14ac:dyDescent="0.25">
      <c r="A155" s="86" t="s">
        <v>233</v>
      </c>
      <c r="B155" s="87"/>
      <c r="C155" s="96" t="s">
        <v>234</v>
      </c>
      <c r="D155" s="97"/>
      <c r="E155" s="97"/>
      <c r="F155" s="97"/>
      <c r="G155" s="98"/>
      <c r="H155" s="23" t="s">
        <v>33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3"/>
    </row>
    <row r="156" spans="1:20" s="26" customFormat="1" ht="9" outlineLevel="1" thickBot="1" x14ac:dyDescent="0.3">
      <c r="A156" s="91" t="s">
        <v>235</v>
      </c>
      <c r="B156" s="92"/>
      <c r="C156" s="99" t="s">
        <v>236</v>
      </c>
      <c r="D156" s="100"/>
      <c r="E156" s="100"/>
      <c r="F156" s="100"/>
      <c r="G156" s="101"/>
      <c r="H156" s="61" t="s">
        <v>33</v>
      </c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1"/>
    </row>
    <row r="157" spans="1:20" s="22" customFormat="1" x14ac:dyDescent="0.25">
      <c r="A157" s="160" t="s">
        <v>237</v>
      </c>
      <c r="B157" s="161"/>
      <c r="C157" s="162" t="s">
        <v>124</v>
      </c>
      <c r="D157" s="163"/>
      <c r="E157" s="163"/>
      <c r="F157" s="163"/>
      <c r="G157" s="164"/>
      <c r="H157" s="35" t="s">
        <v>238</v>
      </c>
      <c r="I157" s="20">
        <f>I158+I159+I161+I163</f>
        <v>117.1369098463088</v>
      </c>
      <c r="J157" s="20">
        <f>J158+J159+J161+J163</f>
        <v>115.66986983158263</v>
      </c>
      <c r="K157" s="20">
        <f t="shared" ref="K157:T157" si="8">K158+K159+K161+K163</f>
        <v>111.00578139943389</v>
      </c>
      <c r="L157" s="20">
        <f t="shared" si="8"/>
        <v>111.00578139943389</v>
      </c>
      <c r="M157" s="20">
        <f t="shared" si="8"/>
        <v>116.38777396203396</v>
      </c>
      <c r="N157" s="20">
        <f t="shared" si="8"/>
        <v>116.38777396203396</v>
      </c>
      <c r="O157" s="20">
        <f t="shared" si="8"/>
        <v>121.90172178331693</v>
      </c>
      <c r="P157" s="20">
        <f t="shared" si="8"/>
        <v>121.90172178331693</v>
      </c>
      <c r="Q157" s="20">
        <f t="shared" si="8"/>
        <v>127.64725541309355</v>
      </c>
      <c r="R157" s="20">
        <f t="shared" si="8"/>
        <v>127.64725541309355</v>
      </c>
      <c r="S157" s="20">
        <f t="shared" si="8"/>
        <v>476.94253255787834</v>
      </c>
      <c r="T157" s="20">
        <f t="shared" si="8"/>
        <v>476.94253255787834</v>
      </c>
    </row>
    <row r="158" spans="1:20" s="26" customFormat="1" ht="20.25" customHeight="1" outlineLevel="1" x14ac:dyDescent="0.25">
      <c r="A158" s="86" t="s">
        <v>239</v>
      </c>
      <c r="B158" s="87"/>
      <c r="C158" s="96" t="s">
        <v>240</v>
      </c>
      <c r="D158" s="97"/>
      <c r="E158" s="97"/>
      <c r="F158" s="97"/>
      <c r="G158" s="98"/>
      <c r="H158" s="23" t="s">
        <v>33</v>
      </c>
      <c r="I158" s="24">
        <v>117.1369098463088</v>
      </c>
      <c r="J158" s="24">
        <v>115.66986983158263</v>
      </c>
      <c r="K158" s="24">
        <v>111.00578139943389</v>
      </c>
      <c r="L158" s="24">
        <v>111.00578139943389</v>
      </c>
      <c r="M158" s="24">
        <v>116.38777396203396</v>
      </c>
      <c r="N158" s="24">
        <v>116.38777396203396</v>
      </c>
      <c r="O158" s="24">
        <v>121.90172178331693</v>
      </c>
      <c r="P158" s="24">
        <v>121.90172178331693</v>
      </c>
      <c r="Q158" s="24">
        <v>127.64725541309355</v>
      </c>
      <c r="R158" s="24">
        <v>127.64725541309355</v>
      </c>
      <c r="S158" s="25">
        <v>476.94253255787834</v>
      </c>
      <c r="T158" s="66">
        <v>476.94253255787834</v>
      </c>
    </row>
    <row r="159" spans="1:20" s="26" customFormat="1" outlineLevel="1" x14ac:dyDescent="0.25">
      <c r="A159" s="86" t="s">
        <v>241</v>
      </c>
      <c r="B159" s="87"/>
      <c r="C159" s="96" t="s">
        <v>242</v>
      </c>
      <c r="D159" s="97"/>
      <c r="E159" s="97"/>
      <c r="F159" s="97"/>
      <c r="G159" s="98"/>
      <c r="H159" s="23" t="s">
        <v>33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/>
      <c r="T159" s="24"/>
    </row>
    <row r="160" spans="1:20" s="26" customFormat="1" outlineLevel="1" x14ac:dyDescent="0.25">
      <c r="A160" s="86" t="s">
        <v>243</v>
      </c>
      <c r="B160" s="87"/>
      <c r="C160" s="88" t="s">
        <v>244</v>
      </c>
      <c r="D160" s="89"/>
      <c r="E160" s="89"/>
      <c r="F160" s="89"/>
      <c r="G160" s="90"/>
      <c r="H160" s="23" t="s">
        <v>33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3"/>
    </row>
    <row r="161" spans="1:20" s="26" customFormat="1" outlineLevel="1" x14ac:dyDescent="0.25">
      <c r="A161" s="86" t="s">
        <v>245</v>
      </c>
      <c r="B161" s="87"/>
      <c r="C161" s="96" t="s">
        <v>246</v>
      </c>
      <c r="D161" s="97"/>
      <c r="E161" s="97"/>
      <c r="F161" s="97"/>
      <c r="G161" s="98"/>
      <c r="H161" s="23" t="s">
        <v>33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7"/>
      <c r="T161" s="23"/>
    </row>
    <row r="162" spans="1:20" s="26" customFormat="1" ht="12" customHeight="1" outlineLevel="1" x14ac:dyDescent="0.25">
      <c r="A162" s="86" t="s">
        <v>247</v>
      </c>
      <c r="B162" s="87"/>
      <c r="C162" s="88" t="s">
        <v>248</v>
      </c>
      <c r="D162" s="89"/>
      <c r="E162" s="89"/>
      <c r="F162" s="89"/>
      <c r="G162" s="90"/>
      <c r="H162" s="23" t="s">
        <v>33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3"/>
    </row>
    <row r="163" spans="1:20" s="26" customFormat="1" ht="17.25" customHeight="1" outlineLevel="1" thickBot="1" x14ac:dyDescent="0.3">
      <c r="A163" s="91" t="s">
        <v>249</v>
      </c>
      <c r="B163" s="92"/>
      <c r="C163" s="99" t="s">
        <v>250</v>
      </c>
      <c r="D163" s="100"/>
      <c r="E163" s="100"/>
      <c r="F163" s="100"/>
      <c r="G163" s="101"/>
      <c r="H163" s="61" t="s">
        <v>238</v>
      </c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1"/>
    </row>
    <row r="164" spans="1:20" s="36" customFormat="1" ht="11.25" thickBot="1" x14ac:dyDescent="0.25">
      <c r="A164" s="149" t="s">
        <v>251</v>
      </c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S164" s="150"/>
      <c r="T164" s="151"/>
    </row>
    <row r="165" spans="1:20" s="22" customFormat="1" x14ac:dyDescent="0.25">
      <c r="A165" s="160" t="s">
        <v>252</v>
      </c>
      <c r="B165" s="161"/>
      <c r="C165" s="162" t="s">
        <v>253</v>
      </c>
      <c r="D165" s="163"/>
      <c r="E165" s="163"/>
      <c r="F165" s="163"/>
      <c r="G165" s="164"/>
      <c r="H165" s="28" t="s">
        <v>33</v>
      </c>
      <c r="I165" s="20">
        <f>SUM(I166,I170,I171,I172,I173,I174,I175,I176,I179,I182)</f>
        <v>665.62</v>
      </c>
      <c r="J165" s="20">
        <f>SUM(J166,J170,J171,J172,J173,J174,J175,J176,J179,J182)</f>
        <v>634.54200000000003</v>
      </c>
      <c r="K165" s="20">
        <f t="shared" ref="K165:T165" si="9">SUM(K166,K170,K171,K172,K173,K174,K175,K176,K179,K182)</f>
        <v>797.23470212224345</v>
      </c>
      <c r="L165" s="20">
        <f t="shared" si="9"/>
        <v>797.23470212224345</v>
      </c>
      <c r="M165" s="20">
        <f t="shared" si="9"/>
        <v>830.71855961137771</v>
      </c>
      <c r="N165" s="20">
        <f t="shared" si="9"/>
        <v>830.71855961137771</v>
      </c>
      <c r="O165" s="20">
        <f t="shared" si="9"/>
        <v>865.60873911505553</v>
      </c>
      <c r="P165" s="20">
        <f t="shared" si="9"/>
        <v>865.60873911505553</v>
      </c>
      <c r="Q165" s="20">
        <f t="shared" si="9"/>
        <v>901.96430615788802</v>
      </c>
      <c r="R165" s="20">
        <f t="shared" si="9"/>
        <v>901.96430615788802</v>
      </c>
      <c r="S165" s="21">
        <f t="shared" si="9"/>
        <v>3167.2939078944764</v>
      </c>
      <c r="T165" s="21">
        <f t="shared" si="9"/>
        <v>3167.2939078944764</v>
      </c>
    </row>
    <row r="166" spans="1:20" s="26" customFormat="1" outlineLevel="1" x14ac:dyDescent="0.25">
      <c r="A166" s="86" t="s">
        <v>254</v>
      </c>
      <c r="B166" s="87"/>
      <c r="C166" s="96" t="s">
        <v>35</v>
      </c>
      <c r="D166" s="97"/>
      <c r="E166" s="97"/>
      <c r="F166" s="97"/>
      <c r="G166" s="98"/>
      <c r="H166" s="23" t="s">
        <v>33</v>
      </c>
      <c r="I166" s="24">
        <v>607.65363643800015</v>
      </c>
      <c r="J166" s="24">
        <v>575.74733995999998</v>
      </c>
      <c r="K166" s="24">
        <v>737.73319194620774</v>
      </c>
      <c r="L166" s="24">
        <v>737.73319194620774</v>
      </c>
      <c r="M166" s="24">
        <v>768.71798600794853</v>
      </c>
      <c r="N166" s="24">
        <v>768.71798600794853</v>
      </c>
      <c r="O166" s="24">
        <v>801.00414142028239</v>
      </c>
      <c r="P166" s="24">
        <v>801.00414142028239</v>
      </c>
      <c r="Q166" s="24">
        <v>834.64631535993431</v>
      </c>
      <c r="R166" s="24">
        <v>834.64631535993431</v>
      </c>
      <c r="S166" s="25">
        <v>2903.8396024827521</v>
      </c>
      <c r="T166" s="25">
        <v>2903.8396024827521</v>
      </c>
    </row>
    <row r="167" spans="1:20" s="26" customFormat="1" outlineLevel="1" x14ac:dyDescent="0.25">
      <c r="A167" s="86" t="s">
        <v>255</v>
      </c>
      <c r="B167" s="87"/>
      <c r="C167" s="88" t="s">
        <v>37</v>
      </c>
      <c r="D167" s="89"/>
      <c r="E167" s="89"/>
      <c r="F167" s="89"/>
      <c r="G167" s="90"/>
      <c r="H167" s="23" t="s">
        <v>33</v>
      </c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5"/>
      <c r="T167" s="66"/>
    </row>
    <row r="168" spans="1:20" s="26" customFormat="1" outlineLevel="1" x14ac:dyDescent="0.25">
      <c r="A168" s="86" t="s">
        <v>256</v>
      </c>
      <c r="B168" s="87"/>
      <c r="C168" s="88" t="s">
        <v>39</v>
      </c>
      <c r="D168" s="89"/>
      <c r="E168" s="89"/>
      <c r="F168" s="89"/>
      <c r="G168" s="90"/>
      <c r="H168" s="23" t="s">
        <v>33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5"/>
      <c r="T168" s="66"/>
    </row>
    <row r="169" spans="1:20" s="26" customFormat="1" outlineLevel="1" x14ac:dyDescent="0.25">
      <c r="A169" s="86" t="s">
        <v>257</v>
      </c>
      <c r="B169" s="87"/>
      <c r="C169" s="88" t="s">
        <v>41</v>
      </c>
      <c r="D169" s="89"/>
      <c r="E169" s="89"/>
      <c r="F169" s="89"/>
      <c r="G169" s="90"/>
      <c r="H169" s="23" t="s">
        <v>33</v>
      </c>
      <c r="I169" s="24">
        <v>607.65363643800015</v>
      </c>
      <c r="J169" s="24">
        <v>575.74733995999998</v>
      </c>
      <c r="K169" s="24">
        <v>737.73319194620774</v>
      </c>
      <c r="L169" s="24">
        <v>737.73319194620774</v>
      </c>
      <c r="M169" s="24">
        <v>768.71798600794853</v>
      </c>
      <c r="N169" s="24">
        <v>768.71798600794853</v>
      </c>
      <c r="O169" s="24">
        <v>801.00414142028239</v>
      </c>
      <c r="P169" s="24">
        <v>801.00414142028239</v>
      </c>
      <c r="Q169" s="24">
        <v>834.64631535993431</v>
      </c>
      <c r="R169" s="24">
        <v>834.64631535993431</v>
      </c>
      <c r="S169" s="25">
        <v>2903.8396024827521</v>
      </c>
      <c r="T169" s="25">
        <v>2903.8396024827521</v>
      </c>
    </row>
    <row r="170" spans="1:20" s="26" customFormat="1" outlineLevel="1" x14ac:dyDescent="0.25">
      <c r="A170" s="86" t="s">
        <v>258</v>
      </c>
      <c r="B170" s="87"/>
      <c r="C170" s="96" t="s">
        <v>43</v>
      </c>
      <c r="D170" s="97"/>
      <c r="E170" s="97"/>
      <c r="F170" s="97"/>
      <c r="G170" s="98"/>
      <c r="H170" s="23" t="s">
        <v>33</v>
      </c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5"/>
      <c r="T170" s="25"/>
    </row>
    <row r="171" spans="1:20" s="26" customFormat="1" outlineLevel="1" x14ac:dyDescent="0.25">
      <c r="A171" s="86" t="s">
        <v>259</v>
      </c>
      <c r="B171" s="87"/>
      <c r="C171" s="96" t="s">
        <v>45</v>
      </c>
      <c r="D171" s="97"/>
      <c r="E171" s="97"/>
      <c r="F171" s="97"/>
      <c r="G171" s="98"/>
      <c r="H171" s="23" t="s">
        <v>33</v>
      </c>
      <c r="I171" s="24">
        <v>6.5695841520000009</v>
      </c>
      <c r="J171" s="24">
        <v>8.0355600000000003</v>
      </c>
      <c r="K171" s="24">
        <v>8.4690347999999993</v>
      </c>
      <c r="L171" s="24">
        <v>8.4690347999999993</v>
      </c>
      <c r="M171" s="24">
        <v>8.8247342615999997</v>
      </c>
      <c r="N171" s="24">
        <v>8.8247342615999997</v>
      </c>
      <c r="O171" s="24">
        <v>9.1953731005872008</v>
      </c>
      <c r="P171" s="24">
        <v>9.1953731005872008</v>
      </c>
      <c r="Q171" s="24">
        <v>9.5815787708118627</v>
      </c>
      <c r="R171" s="24">
        <v>9.5815787708118627</v>
      </c>
      <c r="S171" s="25">
        <v>36.070720932999059</v>
      </c>
      <c r="T171" s="25">
        <v>36.070720932999059</v>
      </c>
    </row>
    <row r="172" spans="1:20" s="26" customFormat="1" outlineLevel="1" x14ac:dyDescent="0.25">
      <c r="A172" s="86" t="s">
        <v>260</v>
      </c>
      <c r="B172" s="87"/>
      <c r="C172" s="96" t="s">
        <v>47</v>
      </c>
      <c r="D172" s="97"/>
      <c r="E172" s="97"/>
      <c r="F172" s="97"/>
      <c r="G172" s="98"/>
      <c r="H172" s="23" t="s">
        <v>33</v>
      </c>
      <c r="I172" s="27"/>
      <c r="J172" s="24"/>
      <c r="K172" s="27"/>
      <c r="L172" s="27"/>
      <c r="M172" s="27"/>
      <c r="N172" s="27"/>
      <c r="O172" s="27"/>
      <c r="P172" s="27"/>
      <c r="Q172" s="27"/>
      <c r="R172" s="27"/>
      <c r="S172" s="25"/>
      <c r="T172" s="25"/>
    </row>
    <row r="173" spans="1:20" s="26" customFormat="1" outlineLevel="1" x14ac:dyDescent="0.25">
      <c r="A173" s="86" t="s">
        <v>261</v>
      </c>
      <c r="B173" s="87"/>
      <c r="C173" s="96" t="s">
        <v>49</v>
      </c>
      <c r="D173" s="97"/>
      <c r="E173" s="97"/>
      <c r="F173" s="97"/>
      <c r="G173" s="98"/>
      <c r="H173" s="23" t="s">
        <v>33</v>
      </c>
      <c r="I173" s="24">
        <v>3.5985248000000003</v>
      </c>
      <c r="J173" s="24">
        <v>8.3484693800000009</v>
      </c>
      <c r="K173" s="24">
        <v>3.8576185856000005</v>
      </c>
      <c r="L173" s="24">
        <v>3.8576185856000005</v>
      </c>
      <c r="M173" s="24">
        <v>4.0196385661952005</v>
      </c>
      <c r="N173" s="24">
        <v>4.0196385661952005</v>
      </c>
      <c r="O173" s="24">
        <v>4.1884633859753988</v>
      </c>
      <c r="P173" s="24">
        <v>4.1884633859753988</v>
      </c>
      <c r="Q173" s="24">
        <v>4.3643788481863659</v>
      </c>
      <c r="R173" s="24">
        <v>4.3643788481863659</v>
      </c>
      <c r="S173" s="25">
        <v>26.459732525490033</v>
      </c>
      <c r="T173" s="25">
        <v>26.459732525490033</v>
      </c>
    </row>
    <row r="174" spans="1:20" s="26" customFormat="1" outlineLevel="1" x14ac:dyDescent="0.25">
      <c r="A174" s="86" t="s">
        <v>262</v>
      </c>
      <c r="B174" s="87"/>
      <c r="C174" s="96" t="s">
        <v>51</v>
      </c>
      <c r="D174" s="97"/>
      <c r="E174" s="97"/>
      <c r="F174" s="97"/>
      <c r="G174" s="98"/>
      <c r="H174" s="23" t="s">
        <v>33</v>
      </c>
      <c r="I174" s="27"/>
      <c r="J174" s="27"/>
      <c r="K174" s="24"/>
      <c r="L174" s="27"/>
      <c r="M174" s="27"/>
      <c r="N174" s="27"/>
      <c r="O174" s="27"/>
      <c r="P174" s="27"/>
      <c r="Q174" s="27"/>
      <c r="R174" s="27"/>
      <c r="S174" s="25"/>
      <c r="T174" s="66"/>
    </row>
    <row r="175" spans="1:20" s="26" customFormat="1" outlineLevel="1" x14ac:dyDescent="0.25">
      <c r="A175" s="86" t="s">
        <v>263</v>
      </c>
      <c r="B175" s="87"/>
      <c r="C175" s="96" t="s">
        <v>53</v>
      </c>
      <c r="D175" s="97"/>
      <c r="E175" s="97"/>
      <c r="F175" s="97"/>
      <c r="G175" s="98"/>
      <c r="H175" s="23" t="s">
        <v>33</v>
      </c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5"/>
      <c r="T175" s="66"/>
    </row>
    <row r="176" spans="1:20" s="26" customFormat="1" outlineLevel="1" x14ac:dyDescent="0.25">
      <c r="A176" s="86" t="s">
        <v>264</v>
      </c>
      <c r="B176" s="87"/>
      <c r="C176" s="96" t="s">
        <v>55</v>
      </c>
      <c r="D176" s="97"/>
      <c r="E176" s="97"/>
      <c r="F176" s="97"/>
      <c r="G176" s="98"/>
      <c r="H176" s="23" t="s">
        <v>33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5">
        <v>0</v>
      </c>
      <c r="T176" s="66">
        <v>0</v>
      </c>
    </row>
    <row r="177" spans="1:20" s="26" customFormat="1" outlineLevel="1" x14ac:dyDescent="0.25">
      <c r="A177" s="86" t="s">
        <v>265</v>
      </c>
      <c r="B177" s="87"/>
      <c r="C177" s="88" t="s">
        <v>57</v>
      </c>
      <c r="D177" s="89"/>
      <c r="E177" s="89"/>
      <c r="F177" s="89"/>
      <c r="G177" s="90"/>
      <c r="H177" s="23" t="s">
        <v>33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5"/>
      <c r="T177" s="66"/>
    </row>
    <row r="178" spans="1:20" s="26" customFormat="1" outlineLevel="1" x14ac:dyDescent="0.25">
      <c r="A178" s="86" t="s">
        <v>266</v>
      </c>
      <c r="B178" s="87"/>
      <c r="C178" s="88" t="s">
        <v>59</v>
      </c>
      <c r="D178" s="89"/>
      <c r="E178" s="89"/>
      <c r="F178" s="89"/>
      <c r="G178" s="90"/>
      <c r="H178" s="23" t="s">
        <v>33</v>
      </c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5"/>
      <c r="T178" s="66"/>
    </row>
    <row r="179" spans="1:20" s="26" customFormat="1" outlineLevel="1" x14ac:dyDescent="0.25">
      <c r="A179" s="86" t="s">
        <v>267</v>
      </c>
      <c r="B179" s="87"/>
      <c r="C179" s="96" t="s">
        <v>268</v>
      </c>
      <c r="D179" s="97"/>
      <c r="E179" s="97"/>
      <c r="F179" s="97"/>
      <c r="G179" s="98"/>
      <c r="H179" s="23" t="s">
        <v>33</v>
      </c>
      <c r="I179" s="24">
        <v>47.798254609999994</v>
      </c>
      <c r="J179" s="24">
        <v>42.410630659999995</v>
      </c>
      <c r="K179" s="24">
        <v>47.174856790435648</v>
      </c>
      <c r="L179" s="24">
        <v>47.174856790435648</v>
      </c>
      <c r="M179" s="24">
        <v>49.156200775633948</v>
      </c>
      <c r="N179" s="24">
        <v>49.156200775633948</v>
      </c>
      <c r="O179" s="24">
        <v>51.220761208210575</v>
      </c>
      <c r="P179" s="24">
        <v>51.220761208210575</v>
      </c>
      <c r="Q179" s="24">
        <v>53.372033178955419</v>
      </c>
      <c r="R179" s="24">
        <v>53.372033178955419</v>
      </c>
      <c r="S179" s="25">
        <v>200.92385195323561</v>
      </c>
      <c r="T179" s="66">
        <v>200.92385195323561</v>
      </c>
    </row>
    <row r="180" spans="1:20" s="26" customFormat="1" outlineLevel="1" x14ac:dyDescent="0.25">
      <c r="A180" s="86" t="s">
        <v>269</v>
      </c>
      <c r="B180" s="87"/>
      <c r="C180" s="88" t="s">
        <v>270</v>
      </c>
      <c r="D180" s="89"/>
      <c r="E180" s="89"/>
      <c r="F180" s="89"/>
      <c r="G180" s="90"/>
      <c r="H180" s="23" t="s">
        <v>33</v>
      </c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5"/>
      <c r="T180" s="66"/>
    </row>
    <row r="181" spans="1:20" s="26" customFormat="1" outlineLevel="1" x14ac:dyDescent="0.25">
      <c r="A181" s="86" t="s">
        <v>271</v>
      </c>
      <c r="B181" s="87"/>
      <c r="C181" s="88" t="s">
        <v>272</v>
      </c>
      <c r="D181" s="89"/>
      <c r="E181" s="89"/>
      <c r="F181" s="89"/>
      <c r="G181" s="90"/>
      <c r="H181" s="23" t="s">
        <v>33</v>
      </c>
      <c r="I181" s="24">
        <v>47.798254609999994</v>
      </c>
      <c r="J181" s="24">
        <v>42.410630659999995</v>
      </c>
      <c r="K181" s="24">
        <v>47.174856790435648</v>
      </c>
      <c r="L181" s="24">
        <v>47.174856790435648</v>
      </c>
      <c r="M181" s="24">
        <v>49.156200775633948</v>
      </c>
      <c r="N181" s="24">
        <v>49.156200775633948</v>
      </c>
      <c r="O181" s="24">
        <v>51.220761208210575</v>
      </c>
      <c r="P181" s="24">
        <v>51.220761208210575</v>
      </c>
      <c r="Q181" s="24">
        <v>53.372033178955419</v>
      </c>
      <c r="R181" s="24">
        <v>53.372033178955419</v>
      </c>
      <c r="S181" s="25">
        <v>200.92385195323561</v>
      </c>
      <c r="T181" s="66">
        <v>200.92385195323561</v>
      </c>
    </row>
    <row r="182" spans="1:20" s="26" customFormat="1" outlineLevel="1" x14ac:dyDescent="0.25">
      <c r="A182" s="86" t="s">
        <v>273</v>
      </c>
      <c r="B182" s="87"/>
      <c r="C182" s="96" t="s">
        <v>61</v>
      </c>
      <c r="D182" s="97"/>
      <c r="E182" s="97"/>
      <c r="F182" s="97"/>
      <c r="G182" s="98"/>
      <c r="H182" s="23" t="s">
        <v>33</v>
      </c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5"/>
      <c r="T182" s="25"/>
    </row>
    <row r="183" spans="1:20" s="22" customFormat="1" x14ac:dyDescent="0.25">
      <c r="A183" s="110" t="s">
        <v>274</v>
      </c>
      <c r="B183" s="111"/>
      <c r="C183" s="112" t="s">
        <v>275</v>
      </c>
      <c r="D183" s="113"/>
      <c r="E183" s="113"/>
      <c r="F183" s="113"/>
      <c r="G183" s="114"/>
      <c r="H183" s="28" t="s">
        <v>33</v>
      </c>
      <c r="I183" s="29">
        <f>SUM(I184,I185,I189,I190,I191,I192,I193,I194,I196,I197,I198,I199,I200)</f>
        <v>410.40000000000003</v>
      </c>
      <c r="J183" s="29">
        <f>SUM(J184,J185,J189,J190,J191,J192,J193,J194,J196,J197,J198,J199,J200)</f>
        <v>514.83200000000011</v>
      </c>
      <c r="K183" s="29">
        <f t="shared" ref="K183:T183" si="10">SUM(K184,K185,K189,K190,K191,K192,K193,K194,K196,K197,K198,K199,K200)</f>
        <v>532.39884668747686</v>
      </c>
      <c r="L183" s="29">
        <f t="shared" si="10"/>
        <v>532.39884668747686</v>
      </c>
      <c r="M183" s="29">
        <f t="shared" si="10"/>
        <v>554.75959824835093</v>
      </c>
      <c r="N183" s="29">
        <f t="shared" si="10"/>
        <v>554.75959824835093</v>
      </c>
      <c r="O183" s="29">
        <f t="shared" si="10"/>
        <v>576.92791138182156</v>
      </c>
      <c r="P183" s="29">
        <f t="shared" si="10"/>
        <v>576.92791138182156</v>
      </c>
      <c r="Q183" s="29">
        <f t="shared" si="10"/>
        <v>600.027293666898</v>
      </c>
      <c r="R183" s="29">
        <f t="shared" si="10"/>
        <v>600.027293666898</v>
      </c>
      <c r="S183" s="30">
        <f t="shared" si="10"/>
        <v>2264.1136499845475</v>
      </c>
      <c r="T183" s="30">
        <f t="shared" si="10"/>
        <v>2264.1136499845475</v>
      </c>
    </row>
    <row r="184" spans="1:20" s="26" customFormat="1" outlineLevel="1" x14ac:dyDescent="0.25">
      <c r="A184" s="86" t="s">
        <v>276</v>
      </c>
      <c r="B184" s="87"/>
      <c r="C184" s="96" t="s">
        <v>277</v>
      </c>
      <c r="D184" s="97"/>
      <c r="E184" s="97"/>
      <c r="F184" s="97"/>
      <c r="G184" s="98"/>
      <c r="H184" s="23" t="s">
        <v>33</v>
      </c>
      <c r="I184" s="24">
        <v>142.70170719816497</v>
      </c>
      <c r="J184" s="24">
        <v>232.49720846104873</v>
      </c>
      <c r="K184" s="24">
        <v>230.39951815772102</v>
      </c>
      <c r="L184" s="24">
        <v>230.39951815772102</v>
      </c>
      <c r="M184" s="24">
        <v>240.0762979203453</v>
      </c>
      <c r="N184" s="24">
        <v>240.0762979203453</v>
      </c>
      <c r="O184" s="24">
        <v>250.1595024329998</v>
      </c>
      <c r="P184" s="24">
        <v>250.1595024329998</v>
      </c>
      <c r="Q184" s="24">
        <v>260.66620153518579</v>
      </c>
      <c r="R184" s="24">
        <v>260.66620153518579</v>
      </c>
      <c r="S184" s="25">
        <v>981.30152004625188</v>
      </c>
      <c r="T184" s="66">
        <v>981.30152004625188</v>
      </c>
    </row>
    <row r="185" spans="1:20" s="26" customFormat="1" outlineLevel="1" x14ac:dyDescent="0.25">
      <c r="A185" s="86" t="s">
        <v>278</v>
      </c>
      <c r="B185" s="87"/>
      <c r="C185" s="96" t="s">
        <v>279</v>
      </c>
      <c r="D185" s="97"/>
      <c r="E185" s="97"/>
      <c r="F185" s="97"/>
      <c r="G185" s="98"/>
      <c r="H185" s="23" t="s">
        <v>33</v>
      </c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5"/>
      <c r="T185" s="66"/>
    </row>
    <row r="186" spans="1:20" s="26" customFormat="1" outlineLevel="1" x14ac:dyDescent="0.25">
      <c r="A186" s="86" t="s">
        <v>280</v>
      </c>
      <c r="B186" s="87"/>
      <c r="C186" s="88" t="s">
        <v>281</v>
      </c>
      <c r="D186" s="89"/>
      <c r="E186" s="89"/>
      <c r="F186" s="89"/>
      <c r="G186" s="90"/>
      <c r="H186" s="23" t="s">
        <v>33</v>
      </c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5"/>
      <c r="T186" s="66"/>
    </row>
    <row r="187" spans="1:20" s="26" customFormat="1" outlineLevel="1" x14ac:dyDescent="0.25">
      <c r="A187" s="86" t="s">
        <v>282</v>
      </c>
      <c r="B187" s="87"/>
      <c r="C187" s="88" t="s">
        <v>283</v>
      </c>
      <c r="D187" s="89"/>
      <c r="E187" s="89"/>
      <c r="F187" s="89"/>
      <c r="G187" s="90"/>
      <c r="H187" s="23" t="s">
        <v>33</v>
      </c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5"/>
      <c r="T187" s="66"/>
    </row>
    <row r="188" spans="1:20" s="26" customFormat="1" outlineLevel="1" x14ac:dyDescent="0.25">
      <c r="A188" s="86" t="s">
        <v>284</v>
      </c>
      <c r="B188" s="87"/>
      <c r="C188" s="88" t="s">
        <v>285</v>
      </c>
      <c r="D188" s="89"/>
      <c r="E188" s="89"/>
      <c r="F188" s="89"/>
      <c r="G188" s="90"/>
      <c r="H188" s="23" t="s">
        <v>33</v>
      </c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5"/>
      <c r="T188" s="66"/>
    </row>
    <row r="189" spans="1:20" s="26" customFormat="1" outlineLevel="1" x14ac:dyDescent="0.25">
      <c r="A189" s="86" t="s">
        <v>286</v>
      </c>
      <c r="B189" s="87"/>
      <c r="C189" s="96" t="s">
        <v>287</v>
      </c>
      <c r="D189" s="97"/>
      <c r="E189" s="97"/>
      <c r="F189" s="97"/>
      <c r="G189" s="98"/>
      <c r="H189" s="23" t="s">
        <v>33</v>
      </c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5"/>
      <c r="T189" s="66"/>
    </row>
    <row r="190" spans="1:20" s="26" customFormat="1" outlineLevel="1" x14ac:dyDescent="0.25">
      <c r="A190" s="86" t="s">
        <v>288</v>
      </c>
      <c r="B190" s="87"/>
      <c r="C190" s="96" t="s">
        <v>289</v>
      </c>
      <c r="D190" s="97"/>
      <c r="E190" s="97"/>
      <c r="F190" s="97"/>
      <c r="G190" s="98"/>
      <c r="H190" s="23" t="s">
        <v>33</v>
      </c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5"/>
      <c r="T190" s="66"/>
    </row>
    <row r="191" spans="1:20" s="26" customFormat="1" outlineLevel="1" x14ac:dyDescent="0.25">
      <c r="A191" s="86" t="s">
        <v>290</v>
      </c>
      <c r="B191" s="87"/>
      <c r="C191" s="96" t="s">
        <v>291</v>
      </c>
      <c r="D191" s="97"/>
      <c r="E191" s="97"/>
      <c r="F191" s="97"/>
      <c r="G191" s="98"/>
      <c r="H191" s="23" t="s">
        <v>33</v>
      </c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5"/>
      <c r="T191" s="66"/>
    </row>
    <row r="192" spans="1:20" s="26" customFormat="1" outlineLevel="1" x14ac:dyDescent="0.25">
      <c r="A192" s="86" t="s">
        <v>292</v>
      </c>
      <c r="B192" s="87"/>
      <c r="C192" s="96" t="s">
        <v>293</v>
      </c>
      <c r="D192" s="97"/>
      <c r="E192" s="97"/>
      <c r="F192" s="97"/>
      <c r="G192" s="98"/>
      <c r="H192" s="23" t="s">
        <v>33</v>
      </c>
      <c r="I192" s="24">
        <v>159.42355099999997</v>
      </c>
      <c r="J192" s="24">
        <v>167.277614</v>
      </c>
      <c r="K192" s="24">
        <v>179.321602208</v>
      </c>
      <c r="L192" s="24">
        <v>179.321602208</v>
      </c>
      <c r="M192" s="24">
        <v>186.853109500736</v>
      </c>
      <c r="N192" s="24">
        <v>186.853109500736</v>
      </c>
      <c r="O192" s="24">
        <v>194.70094009976691</v>
      </c>
      <c r="P192" s="24">
        <v>194.70094009976691</v>
      </c>
      <c r="Q192" s="24">
        <v>202.87837958395713</v>
      </c>
      <c r="R192" s="24">
        <v>202.87837958395713</v>
      </c>
      <c r="S192" s="25">
        <v>763.75403139245998</v>
      </c>
      <c r="T192" s="66">
        <v>763.75403139245998</v>
      </c>
    </row>
    <row r="193" spans="1:20" s="26" customFormat="1" outlineLevel="1" x14ac:dyDescent="0.25">
      <c r="A193" s="86" t="s">
        <v>294</v>
      </c>
      <c r="B193" s="87"/>
      <c r="C193" s="96" t="s">
        <v>295</v>
      </c>
      <c r="D193" s="97"/>
      <c r="E193" s="97"/>
      <c r="F193" s="97"/>
      <c r="G193" s="98"/>
      <c r="H193" s="23" t="s">
        <v>33</v>
      </c>
      <c r="I193" s="24">
        <v>66.069449000000006</v>
      </c>
      <c r="J193" s="24">
        <v>69.324386000000004</v>
      </c>
      <c r="K193" s="24">
        <v>74.315741792000011</v>
      </c>
      <c r="L193" s="24">
        <v>74.315741792000011</v>
      </c>
      <c r="M193" s="24">
        <v>77.43700294726402</v>
      </c>
      <c r="N193" s="24">
        <v>77.43700294726402</v>
      </c>
      <c r="O193" s="24">
        <v>80.689357071049116</v>
      </c>
      <c r="P193" s="24">
        <v>80.689357071049116</v>
      </c>
      <c r="Q193" s="24">
        <v>84.078310068033176</v>
      </c>
      <c r="R193" s="24">
        <v>84.078310068033176</v>
      </c>
      <c r="S193" s="25">
        <v>316.52041187834629</v>
      </c>
      <c r="T193" s="66">
        <v>316.52041187834629</v>
      </c>
    </row>
    <row r="194" spans="1:20" s="26" customFormat="1" outlineLevel="1" x14ac:dyDescent="0.25">
      <c r="A194" s="86" t="s">
        <v>296</v>
      </c>
      <c r="B194" s="87"/>
      <c r="C194" s="96" t="s">
        <v>297</v>
      </c>
      <c r="D194" s="97"/>
      <c r="E194" s="97"/>
      <c r="F194" s="97"/>
      <c r="G194" s="98"/>
      <c r="H194" s="23" t="s">
        <v>33</v>
      </c>
      <c r="I194" s="24">
        <v>18.856999999999999</v>
      </c>
      <c r="J194" s="24">
        <v>24.119999999999997</v>
      </c>
      <c r="K194" s="81">
        <v>25.856639999999999</v>
      </c>
      <c r="L194" s="24">
        <v>25.856639999999999</v>
      </c>
      <c r="M194" s="24">
        <v>26.942618880000001</v>
      </c>
      <c r="N194" s="24">
        <v>26.942618880000001</v>
      </c>
      <c r="O194" s="24">
        <v>26.942618880000001</v>
      </c>
      <c r="P194" s="24">
        <v>26.942618880000001</v>
      </c>
      <c r="Q194" s="24">
        <v>26.942618880000001</v>
      </c>
      <c r="R194" s="24">
        <v>26.942618880000001</v>
      </c>
      <c r="S194" s="25">
        <v>106.68449663999999</v>
      </c>
      <c r="T194" s="66">
        <v>106.68449663999999</v>
      </c>
    </row>
    <row r="195" spans="1:20" s="26" customFormat="1" outlineLevel="1" x14ac:dyDescent="0.25">
      <c r="A195" s="86" t="s">
        <v>298</v>
      </c>
      <c r="B195" s="87"/>
      <c r="C195" s="88" t="s">
        <v>299</v>
      </c>
      <c r="D195" s="89"/>
      <c r="E195" s="89"/>
      <c r="F195" s="89"/>
      <c r="G195" s="90"/>
      <c r="H195" s="23" t="s">
        <v>33</v>
      </c>
      <c r="I195" s="24">
        <v>0.65400000000000003</v>
      </c>
      <c r="J195" s="24">
        <v>5.79</v>
      </c>
      <c r="K195" s="24">
        <v>2.3769870000000002</v>
      </c>
      <c r="L195" s="24">
        <v>2.3769870000000002</v>
      </c>
      <c r="M195" s="24">
        <v>2.328412579438873</v>
      </c>
      <c r="N195" s="24">
        <v>2.328412579438873</v>
      </c>
      <c r="O195" s="24">
        <v>1.2743981101926238</v>
      </c>
      <c r="P195" s="24">
        <v>1.2743981101926238</v>
      </c>
      <c r="Q195" s="24">
        <v>0.17611503323807939</v>
      </c>
      <c r="R195" s="24">
        <v>0.17611503323807939</v>
      </c>
      <c r="S195" s="25">
        <v>6.1559127228695765</v>
      </c>
      <c r="T195" s="66">
        <v>6.1559127228695765</v>
      </c>
    </row>
    <row r="196" spans="1:20" s="26" customFormat="1" outlineLevel="1" x14ac:dyDescent="0.25">
      <c r="A196" s="86" t="s">
        <v>300</v>
      </c>
      <c r="B196" s="87"/>
      <c r="C196" s="96" t="s">
        <v>301</v>
      </c>
      <c r="D196" s="97"/>
      <c r="E196" s="97"/>
      <c r="F196" s="97"/>
      <c r="G196" s="98"/>
      <c r="H196" s="23" t="s">
        <v>33</v>
      </c>
      <c r="I196" s="24">
        <v>14.377292801835035</v>
      </c>
      <c r="J196" s="24">
        <v>18.697791538951279</v>
      </c>
      <c r="K196" s="24">
        <v>20.044032529755775</v>
      </c>
      <c r="L196" s="24">
        <v>20.044032529755775</v>
      </c>
      <c r="M196" s="24">
        <v>20.885881896005522</v>
      </c>
      <c r="N196" s="24">
        <v>20.885881896005522</v>
      </c>
      <c r="O196" s="24">
        <v>21.76308893563775</v>
      </c>
      <c r="P196" s="24">
        <v>21.76308893563775</v>
      </c>
      <c r="Q196" s="24">
        <v>22.677138670934536</v>
      </c>
      <c r="R196" s="24">
        <v>22.677138670934536</v>
      </c>
      <c r="S196" s="25">
        <v>85.37014203233359</v>
      </c>
      <c r="T196" s="66">
        <v>85.37014203233359</v>
      </c>
    </row>
    <row r="197" spans="1:20" s="26" customFormat="1" outlineLevel="1" x14ac:dyDescent="0.25">
      <c r="A197" s="86" t="s">
        <v>302</v>
      </c>
      <c r="B197" s="87"/>
      <c r="C197" s="96" t="s">
        <v>303</v>
      </c>
      <c r="D197" s="97"/>
      <c r="E197" s="97"/>
      <c r="F197" s="97"/>
      <c r="G197" s="98"/>
      <c r="H197" s="23" t="s">
        <v>33</v>
      </c>
      <c r="I197" s="24">
        <v>2.0110000000000001</v>
      </c>
      <c r="J197" s="24">
        <v>0.61899999999999999</v>
      </c>
      <c r="K197" s="24"/>
      <c r="L197" s="24"/>
      <c r="M197" s="24"/>
      <c r="N197" s="24"/>
      <c r="O197" s="24"/>
      <c r="P197" s="24"/>
      <c r="Q197" s="24"/>
      <c r="R197" s="24"/>
      <c r="S197" s="25"/>
      <c r="T197" s="66"/>
    </row>
    <row r="198" spans="1:20" s="26" customFormat="1" outlineLevel="1" x14ac:dyDescent="0.25">
      <c r="A198" s="86" t="s">
        <v>304</v>
      </c>
      <c r="B198" s="87"/>
      <c r="C198" s="96" t="s">
        <v>305</v>
      </c>
      <c r="D198" s="97"/>
      <c r="E198" s="97"/>
      <c r="F198" s="97"/>
      <c r="G198" s="98"/>
      <c r="H198" s="23" t="s">
        <v>33</v>
      </c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5"/>
      <c r="T198" s="66"/>
    </row>
    <row r="199" spans="1:20" s="26" customFormat="1" outlineLevel="1" x14ac:dyDescent="0.25">
      <c r="A199" s="86" t="s">
        <v>306</v>
      </c>
      <c r="B199" s="87"/>
      <c r="C199" s="96" t="s">
        <v>307</v>
      </c>
      <c r="D199" s="97"/>
      <c r="E199" s="97"/>
      <c r="F199" s="97"/>
      <c r="G199" s="98"/>
      <c r="H199" s="23" t="s">
        <v>33</v>
      </c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5"/>
      <c r="T199" s="66"/>
    </row>
    <row r="200" spans="1:20" s="26" customFormat="1" outlineLevel="1" x14ac:dyDescent="0.25">
      <c r="A200" s="86" t="s">
        <v>308</v>
      </c>
      <c r="B200" s="87"/>
      <c r="C200" s="96" t="s">
        <v>309</v>
      </c>
      <c r="D200" s="97"/>
      <c r="E200" s="97"/>
      <c r="F200" s="97"/>
      <c r="G200" s="98"/>
      <c r="H200" s="23" t="s">
        <v>33</v>
      </c>
      <c r="I200" s="24">
        <v>6.96</v>
      </c>
      <c r="J200" s="24">
        <v>2.2959999999999998</v>
      </c>
      <c r="K200" s="24">
        <v>2.4613119999999999</v>
      </c>
      <c r="L200" s="24">
        <v>2.4613119999999999</v>
      </c>
      <c r="M200" s="24">
        <v>2.5646871039999999</v>
      </c>
      <c r="N200" s="24">
        <v>2.5646871039999999</v>
      </c>
      <c r="O200" s="24">
        <v>2.672403962368</v>
      </c>
      <c r="P200" s="24">
        <v>2.672403962368</v>
      </c>
      <c r="Q200" s="24">
        <v>2.784644928787456</v>
      </c>
      <c r="R200" s="24">
        <v>2.784644928787456</v>
      </c>
      <c r="S200" s="25">
        <v>10.483047995155456</v>
      </c>
      <c r="T200" s="66">
        <v>10.483047995155456</v>
      </c>
    </row>
    <row r="201" spans="1:20" s="22" customFormat="1" x14ac:dyDescent="0.25">
      <c r="A201" s="110" t="s">
        <v>310</v>
      </c>
      <c r="B201" s="111"/>
      <c r="C201" s="112" t="s">
        <v>311</v>
      </c>
      <c r="D201" s="113"/>
      <c r="E201" s="113"/>
      <c r="F201" s="113"/>
      <c r="G201" s="114"/>
      <c r="H201" s="28" t="s">
        <v>33</v>
      </c>
      <c r="I201" s="29">
        <f>I202+I203+I207</f>
        <v>0</v>
      </c>
      <c r="J201" s="29">
        <f>J202+J203+J207</f>
        <v>0</v>
      </c>
      <c r="K201" s="29">
        <f t="shared" ref="K201:T201" si="11">K202+K203+K207</f>
        <v>0</v>
      </c>
      <c r="L201" s="29">
        <f t="shared" si="11"/>
        <v>0</v>
      </c>
      <c r="M201" s="29">
        <f t="shared" si="11"/>
        <v>0</v>
      </c>
      <c r="N201" s="29">
        <f t="shared" si="11"/>
        <v>0</v>
      </c>
      <c r="O201" s="29">
        <f t="shared" si="11"/>
        <v>0</v>
      </c>
      <c r="P201" s="29">
        <f t="shared" si="11"/>
        <v>0</v>
      </c>
      <c r="Q201" s="29">
        <f t="shared" si="11"/>
        <v>0</v>
      </c>
      <c r="R201" s="29">
        <f t="shared" si="11"/>
        <v>0</v>
      </c>
      <c r="S201" s="29">
        <f t="shared" si="11"/>
        <v>0</v>
      </c>
      <c r="T201" s="29">
        <f t="shared" si="11"/>
        <v>0</v>
      </c>
    </row>
    <row r="202" spans="1:20" s="26" customFormat="1" outlineLevel="1" x14ac:dyDescent="0.25">
      <c r="A202" s="86" t="s">
        <v>312</v>
      </c>
      <c r="B202" s="87"/>
      <c r="C202" s="96" t="s">
        <v>313</v>
      </c>
      <c r="D202" s="97"/>
      <c r="E202" s="97"/>
      <c r="F202" s="97"/>
      <c r="G202" s="98"/>
      <c r="H202" s="23" t="s">
        <v>33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3"/>
    </row>
    <row r="203" spans="1:20" s="26" customFormat="1" outlineLevel="1" x14ac:dyDescent="0.25">
      <c r="A203" s="86" t="s">
        <v>314</v>
      </c>
      <c r="B203" s="87"/>
      <c r="C203" s="96" t="s">
        <v>315</v>
      </c>
      <c r="D203" s="97"/>
      <c r="E203" s="97"/>
      <c r="F203" s="97"/>
      <c r="G203" s="98"/>
      <c r="H203" s="23" t="s">
        <v>33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7"/>
      <c r="T203" s="23"/>
    </row>
    <row r="204" spans="1:20" s="26" customFormat="1" outlineLevel="1" x14ac:dyDescent="0.25">
      <c r="A204" s="86" t="s">
        <v>316</v>
      </c>
      <c r="B204" s="87"/>
      <c r="C204" s="88" t="s">
        <v>317</v>
      </c>
      <c r="D204" s="89"/>
      <c r="E204" s="89"/>
      <c r="F204" s="89"/>
      <c r="G204" s="90"/>
      <c r="H204" s="23" t="s">
        <v>33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27"/>
      <c r="T204" s="23"/>
    </row>
    <row r="205" spans="1:20" s="26" customFormat="1" outlineLevel="1" x14ac:dyDescent="0.25">
      <c r="A205" s="86" t="s">
        <v>318</v>
      </c>
      <c r="B205" s="87"/>
      <c r="C205" s="107" t="s">
        <v>319</v>
      </c>
      <c r="D205" s="108"/>
      <c r="E205" s="108"/>
      <c r="F205" s="108"/>
      <c r="G205" s="109"/>
      <c r="H205" s="23" t="s">
        <v>33</v>
      </c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3"/>
    </row>
    <row r="206" spans="1:20" s="26" customFormat="1" outlineLevel="1" x14ac:dyDescent="0.25">
      <c r="A206" s="86" t="s">
        <v>320</v>
      </c>
      <c r="B206" s="87"/>
      <c r="C206" s="107" t="s">
        <v>321</v>
      </c>
      <c r="D206" s="108"/>
      <c r="E206" s="108"/>
      <c r="F206" s="108"/>
      <c r="G206" s="109"/>
      <c r="H206" s="23" t="s">
        <v>33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3"/>
    </row>
    <row r="207" spans="1:20" s="26" customFormat="1" outlineLevel="1" x14ac:dyDescent="0.25">
      <c r="A207" s="86" t="s">
        <v>322</v>
      </c>
      <c r="B207" s="87"/>
      <c r="C207" s="96" t="s">
        <v>323</v>
      </c>
      <c r="D207" s="97"/>
      <c r="E207" s="97"/>
      <c r="F207" s="97"/>
      <c r="G207" s="98"/>
      <c r="H207" s="23" t="s">
        <v>33</v>
      </c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3"/>
    </row>
    <row r="208" spans="1:20" s="22" customFormat="1" x14ac:dyDescent="0.25">
      <c r="A208" s="110" t="s">
        <v>324</v>
      </c>
      <c r="B208" s="111"/>
      <c r="C208" s="112" t="s">
        <v>325</v>
      </c>
      <c r="D208" s="113"/>
      <c r="E208" s="113"/>
      <c r="F208" s="113"/>
      <c r="G208" s="114"/>
      <c r="H208" s="28" t="s">
        <v>33</v>
      </c>
      <c r="I208" s="29">
        <f>SUM(I209,I216,I217,I218)</f>
        <v>36.745828999999993</v>
      </c>
      <c r="J208" s="29">
        <f>SUM(J209,J216,J217,J218)</f>
        <v>78.008891000000006</v>
      </c>
      <c r="K208" s="29">
        <f t="shared" ref="K208:T208" si="12">SUM(K209,K216,K217,K218)</f>
        <v>92.677500000000009</v>
      </c>
      <c r="L208" s="29">
        <f t="shared" si="12"/>
        <v>0</v>
      </c>
      <c r="M208" s="29">
        <f t="shared" si="12"/>
        <v>96.706666666666678</v>
      </c>
      <c r="N208" s="29">
        <f t="shared" si="12"/>
        <v>0</v>
      </c>
      <c r="O208" s="29">
        <f t="shared" si="12"/>
        <v>95.167500000000004</v>
      </c>
      <c r="P208" s="29">
        <f t="shared" si="12"/>
        <v>0</v>
      </c>
      <c r="Q208" s="29">
        <f t="shared" si="12"/>
        <v>93.261666666666656</v>
      </c>
      <c r="R208" s="29">
        <f t="shared" si="12"/>
        <v>0</v>
      </c>
      <c r="S208" s="29">
        <f>SUM(S209,S216,S217,S218)</f>
        <v>377.81333333333333</v>
      </c>
      <c r="T208" s="29">
        <f t="shared" si="12"/>
        <v>0</v>
      </c>
    </row>
    <row r="209" spans="1:20" s="26" customFormat="1" outlineLevel="1" x14ac:dyDescent="0.25">
      <c r="A209" s="86" t="s">
        <v>326</v>
      </c>
      <c r="B209" s="87"/>
      <c r="C209" s="96" t="s">
        <v>327</v>
      </c>
      <c r="D209" s="97"/>
      <c r="E209" s="97"/>
      <c r="F209" s="97"/>
      <c r="G209" s="98"/>
      <c r="H209" s="23" t="s">
        <v>33</v>
      </c>
      <c r="I209" s="24">
        <v>36.745828999999993</v>
      </c>
      <c r="J209" s="24">
        <v>78.008891000000006</v>
      </c>
      <c r="K209" s="24">
        <v>92.677500000000009</v>
      </c>
      <c r="L209" s="24">
        <v>0</v>
      </c>
      <c r="M209" s="24">
        <v>96.706666666666678</v>
      </c>
      <c r="N209" s="24">
        <v>0</v>
      </c>
      <c r="O209" s="24">
        <v>95.167500000000004</v>
      </c>
      <c r="P209" s="24">
        <v>0</v>
      </c>
      <c r="Q209" s="24">
        <v>93.261666666666656</v>
      </c>
      <c r="R209" s="24">
        <v>0</v>
      </c>
      <c r="S209" s="25">
        <v>377.81333333333333</v>
      </c>
      <c r="T209" s="66">
        <v>0</v>
      </c>
    </row>
    <row r="210" spans="1:20" s="26" customFormat="1" outlineLevel="1" x14ac:dyDescent="0.25">
      <c r="A210" s="86" t="s">
        <v>328</v>
      </c>
      <c r="B210" s="87"/>
      <c r="C210" s="88" t="s">
        <v>329</v>
      </c>
      <c r="D210" s="89"/>
      <c r="E210" s="89"/>
      <c r="F210" s="89"/>
      <c r="G210" s="90"/>
      <c r="H210" s="23" t="s">
        <v>33</v>
      </c>
      <c r="I210" s="81">
        <v>13.673969999999999</v>
      </c>
      <c r="J210" s="24">
        <v>5.4198570000000004</v>
      </c>
      <c r="K210" s="24">
        <v>36.642500000000005</v>
      </c>
      <c r="L210" s="24"/>
      <c r="M210" s="24">
        <v>49.215833333333336</v>
      </c>
      <c r="N210" s="24"/>
      <c r="O210" s="24">
        <v>15.714999999999998</v>
      </c>
      <c r="P210" s="24"/>
      <c r="Q210" s="24">
        <v>54.574999999999996</v>
      </c>
      <c r="R210" s="24"/>
      <c r="S210" s="25">
        <v>156.14833333333334</v>
      </c>
      <c r="T210" s="66">
        <v>0</v>
      </c>
    </row>
    <row r="211" spans="1:20" s="26" customFormat="1" outlineLevel="1" x14ac:dyDescent="0.25">
      <c r="A211" s="86" t="s">
        <v>330</v>
      </c>
      <c r="B211" s="87"/>
      <c r="C211" s="88" t="s">
        <v>331</v>
      </c>
      <c r="D211" s="89"/>
      <c r="E211" s="89"/>
      <c r="F211" s="89"/>
      <c r="G211" s="90"/>
      <c r="H211" s="23" t="s">
        <v>33</v>
      </c>
      <c r="I211" s="81">
        <v>21.909551999999998</v>
      </c>
      <c r="J211" s="24">
        <v>72.086229000000003</v>
      </c>
      <c r="K211" s="24">
        <v>23.710833333333333</v>
      </c>
      <c r="L211" s="24"/>
      <c r="M211" s="24">
        <v>22.109166666666667</v>
      </c>
      <c r="N211" s="24"/>
      <c r="O211" s="24">
        <v>60.814166666666672</v>
      </c>
      <c r="P211" s="24"/>
      <c r="Q211" s="24">
        <v>34.8675</v>
      </c>
      <c r="R211" s="24"/>
      <c r="S211" s="25">
        <v>141.50166666666667</v>
      </c>
      <c r="T211" s="66">
        <v>0</v>
      </c>
    </row>
    <row r="212" spans="1:20" s="26" customFormat="1" outlineLevel="1" x14ac:dyDescent="0.25">
      <c r="A212" s="86" t="s">
        <v>332</v>
      </c>
      <c r="B212" s="87"/>
      <c r="C212" s="88" t="s">
        <v>333</v>
      </c>
      <c r="D212" s="89"/>
      <c r="E212" s="89"/>
      <c r="F212" s="89"/>
      <c r="G212" s="90"/>
      <c r="H212" s="23" t="s">
        <v>33</v>
      </c>
      <c r="I212" s="82"/>
      <c r="J212" s="24">
        <v>0.50280500000000006</v>
      </c>
      <c r="K212" s="24">
        <v>18.412500000000001</v>
      </c>
      <c r="L212" s="24"/>
      <c r="M212" s="24">
        <v>9.6666666666666661</v>
      </c>
      <c r="N212" s="24"/>
      <c r="O212" s="24">
        <v>16.25</v>
      </c>
      <c r="P212" s="24"/>
      <c r="Q212" s="24">
        <v>3.8191666666666668</v>
      </c>
      <c r="R212" s="24"/>
      <c r="S212" s="25">
        <v>48.148333333333333</v>
      </c>
      <c r="T212" s="66">
        <v>0</v>
      </c>
    </row>
    <row r="213" spans="1:20" s="26" customFormat="1" outlineLevel="1" x14ac:dyDescent="0.25">
      <c r="A213" s="86" t="s">
        <v>334</v>
      </c>
      <c r="B213" s="87"/>
      <c r="C213" s="88" t="s">
        <v>335</v>
      </c>
      <c r="D213" s="89"/>
      <c r="E213" s="89"/>
      <c r="F213" s="89"/>
      <c r="G213" s="90"/>
      <c r="H213" s="23" t="s">
        <v>33</v>
      </c>
      <c r="I213" s="81">
        <v>1.162307</v>
      </c>
      <c r="J213" s="24"/>
      <c r="K213" s="24"/>
      <c r="L213" s="24"/>
      <c r="M213" s="24"/>
      <c r="N213" s="24"/>
      <c r="O213" s="24"/>
      <c r="P213" s="24"/>
      <c r="Q213" s="24"/>
      <c r="R213" s="27"/>
      <c r="S213" s="24"/>
      <c r="T213" s="75"/>
    </row>
    <row r="214" spans="1:20" s="26" customFormat="1" outlineLevel="1" x14ac:dyDescent="0.25">
      <c r="A214" s="86" t="s">
        <v>336</v>
      </c>
      <c r="B214" s="87"/>
      <c r="C214" s="88" t="s">
        <v>337</v>
      </c>
      <c r="D214" s="89"/>
      <c r="E214" s="89"/>
      <c r="F214" s="89"/>
      <c r="G214" s="90"/>
      <c r="H214" s="23" t="s">
        <v>33</v>
      </c>
      <c r="I214" s="27"/>
      <c r="J214" s="27"/>
      <c r="K214" s="24"/>
      <c r="L214" s="24"/>
      <c r="M214" s="24"/>
      <c r="N214" s="24"/>
      <c r="O214" s="24"/>
      <c r="P214" s="24"/>
      <c r="Q214" s="24"/>
      <c r="R214" s="27"/>
      <c r="S214" s="24"/>
      <c r="T214" s="75"/>
    </row>
    <row r="215" spans="1:20" s="26" customFormat="1" outlineLevel="1" x14ac:dyDescent="0.25">
      <c r="A215" s="86" t="s">
        <v>338</v>
      </c>
      <c r="B215" s="87"/>
      <c r="C215" s="88" t="s">
        <v>339</v>
      </c>
      <c r="D215" s="89"/>
      <c r="E215" s="89"/>
      <c r="F215" s="89"/>
      <c r="G215" s="90"/>
      <c r="H215" s="23" t="s">
        <v>33</v>
      </c>
      <c r="I215" s="24"/>
      <c r="J215" s="84"/>
      <c r="K215" s="24">
        <v>13.911666666666667</v>
      </c>
      <c r="L215" s="24"/>
      <c r="M215" s="24">
        <v>15.715000000000002</v>
      </c>
      <c r="N215" s="24"/>
      <c r="O215" s="24">
        <v>2.3883333333333336</v>
      </c>
      <c r="P215" s="24"/>
      <c r="Q215" s="24"/>
      <c r="R215" s="27"/>
      <c r="S215" s="25">
        <v>32.015000000000001</v>
      </c>
      <c r="T215" s="66">
        <v>0</v>
      </c>
    </row>
    <row r="216" spans="1:20" s="26" customFormat="1" outlineLevel="1" x14ac:dyDescent="0.25">
      <c r="A216" s="86" t="s">
        <v>340</v>
      </c>
      <c r="B216" s="87"/>
      <c r="C216" s="96" t="s">
        <v>341</v>
      </c>
      <c r="D216" s="97"/>
      <c r="E216" s="97"/>
      <c r="F216" s="97"/>
      <c r="G216" s="98"/>
      <c r="H216" s="23" t="s">
        <v>33</v>
      </c>
      <c r="I216" s="27"/>
      <c r="J216" s="84"/>
      <c r="K216" s="27"/>
      <c r="L216" s="24"/>
      <c r="M216" s="27"/>
      <c r="N216" s="27"/>
      <c r="O216" s="27"/>
      <c r="P216" s="27"/>
      <c r="Q216" s="27"/>
      <c r="R216" s="27"/>
      <c r="S216" s="24"/>
      <c r="T216" s="75"/>
    </row>
    <row r="217" spans="1:20" s="26" customFormat="1" outlineLevel="1" x14ac:dyDescent="0.25">
      <c r="A217" s="86" t="s">
        <v>342</v>
      </c>
      <c r="B217" s="87"/>
      <c r="C217" s="96" t="s">
        <v>343</v>
      </c>
      <c r="D217" s="97"/>
      <c r="E217" s="97"/>
      <c r="F217" s="97"/>
      <c r="G217" s="98"/>
      <c r="H217" s="23" t="s">
        <v>33</v>
      </c>
      <c r="I217" s="27"/>
      <c r="J217" s="84"/>
      <c r="K217" s="27"/>
      <c r="L217" s="24"/>
      <c r="M217" s="27"/>
      <c r="N217" s="27"/>
      <c r="O217" s="27"/>
      <c r="P217" s="27"/>
      <c r="Q217" s="27"/>
      <c r="R217" s="27"/>
      <c r="S217" s="24"/>
      <c r="T217" s="75"/>
    </row>
    <row r="218" spans="1:20" s="26" customFormat="1" outlineLevel="1" x14ac:dyDescent="0.25">
      <c r="A218" s="86" t="s">
        <v>344</v>
      </c>
      <c r="B218" s="87"/>
      <c r="C218" s="96" t="s">
        <v>124</v>
      </c>
      <c r="D218" s="97"/>
      <c r="E218" s="97"/>
      <c r="F218" s="97"/>
      <c r="G218" s="98"/>
      <c r="H218" s="23" t="s">
        <v>238</v>
      </c>
      <c r="I218" s="24"/>
      <c r="J218" s="85"/>
      <c r="K218" s="24"/>
      <c r="L218" s="24"/>
      <c r="M218" s="27"/>
      <c r="N218" s="27"/>
      <c r="O218" s="27"/>
      <c r="P218" s="27"/>
      <c r="Q218" s="27"/>
      <c r="R218" s="27"/>
      <c r="S218" s="24"/>
      <c r="T218" s="75"/>
    </row>
    <row r="219" spans="1:20" s="26" customFormat="1" outlineLevel="1" x14ac:dyDescent="0.25">
      <c r="A219" s="86" t="s">
        <v>345</v>
      </c>
      <c r="B219" s="87"/>
      <c r="C219" s="88" t="s">
        <v>346</v>
      </c>
      <c r="D219" s="89"/>
      <c r="E219" s="89"/>
      <c r="F219" s="89"/>
      <c r="G219" s="90"/>
      <c r="H219" s="23" t="s">
        <v>33</v>
      </c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4"/>
      <c r="T219" s="75"/>
    </row>
    <row r="220" spans="1:20" s="22" customFormat="1" x14ac:dyDescent="0.25">
      <c r="A220" s="110" t="s">
        <v>347</v>
      </c>
      <c r="B220" s="111"/>
      <c r="C220" s="112" t="s">
        <v>348</v>
      </c>
      <c r="D220" s="113"/>
      <c r="E220" s="113"/>
      <c r="F220" s="113"/>
      <c r="G220" s="114"/>
      <c r="H220" s="28" t="s">
        <v>33</v>
      </c>
      <c r="I220" s="29">
        <f>SUM(I221,I222,I226,I227,I230,I231,I232)</f>
        <v>9.9874644900000025</v>
      </c>
      <c r="J220" s="29">
        <f>SUM(J221,J222,J226,J227,J230,J231,J232)</f>
        <v>5.2639598900000006</v>
      </c>
      <c r="K220" s="29">
        <f t="shared" ref="K220:T220" si="13">SUM(K221,K222,K226,K227,K230,K231,K232)</f>
        <v>0</v>
      </c>
      <c r="L220" s="29">
        <f t="shared" si="13"/>
        <v>0</v>
      </c>
      <c r="M220" s="29">
        <f t="shared" si="13"/>
        <v>0</v>
      </c>
      <c r="N220" s="29">
        <f t="shared" si="13"/>
        <v>0</v>
      </c>
      <c r="O220" s="29">
        <f t="shared" si="13"/>
        <v>0</v>
      </c>
      <c r="P220" s="29">
        <f t="shared" si="13"/>
        <v>0</v>
      </c>
      <c r="Q220" s="29">
        <f t="shared" si="13"/>
        <v>0</v>
      </c>
      <c r="R220" s="29">
        <f t="shared" si="13"/>
        <v>0</v>
      </c>
      <c r="S220" s="29">
        <f t="shared" si="13"/>
        <v>0</v>
      </c>
      <c r="T220" s="29">
        <f t="shared" si="13"/>
        <v>0</v>
      </c>
    </row>
    <row r="221" spans="1:20" s="26" customFormat="1" outlineLevel="1" x14ac:dyDescent="0.25">
      <c r="A221" s="86" t="s">
        <v>349</v>
      </c>
      <c r="B221" s="87"/>
      <c r="C221" s="96" t="s">
        <v>350</v>
      </c>
      <c r="D221" s="97"/>
      <c r="E221" s="97"/>
      <c r="F221" s="97"/>
      <c r="G221" s="98"/>
      <c r="H221" s="23" t="s">
        <v>33</v>
      </c>
      <c r="I221" s="24">
        <v>9.9874644900000025</v>
      </c>
      <c r="J221" s="24">
        <v>5.2639598900000006</v>
      </c>
      <c r="K221" s="27"/>
      <c r="L221" s="27"/>
      <c r="M221" s="27"/>
      <c r="N221" s="27"/>
      <c r="O221" s="27"/>
      <c r="P221" s="27"/>
      <c r="Q221" s="27"/>
      <c r="R221" s="27"/>
      <c r="S221" s="25">
        <v>0</v>
      </c>
      <c r="T221" s="66">
        <v>0</v>
      </c>
    </row>
    <row r="222" spans="1:20" s="26" customFormat="1" outlineLevel="1" x14ac:dyDescent="0.25">
      <c r="A222" s="86" t="s">
        <v>351</v>
      </c>
      <c r="B222" s="87"/>
      <c r="C222" s="96" t="s">
        <v>352</v>
      </c>
      <c r="D222" s="97"/>
      <c r="E222" s="97"/>
      <c r="F222" s="97"/>
      <c r="G222" s="98"/>
      <c r="H222" s="23" t="s">
        <v>33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5">
        <v>0</v>
      </c>
      <c r="T222" s="66">
        <v>0</v>
      </c>
    </row>
    <row r="223" spans="1:20" s="26" customFormat="1" outlineLevel="1" x14ac:dyDescent="0.25">
      <c r="A223" s="86" t="s">
        <v>353</v>
      </c>
      <c r="B223" s="87"/>
      <c r="C223" s="88" t="s">
        <v>354</v>
      </c>
      <c r="D223" s="89"/>
      <c r="E223" s="89"/>
      <c r="F223" s="89"/>
      <c r="G223" s="90"/>
      <c r="H223" s="23" t="s">
        <v>33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3"/>
    </row>
    <row r="224" spans="1:20" s="26" customFormat="1" outlineLevel="1" x14ac:dyDescent="0.25">
      <c r="A224" s="86" t="s">
        <v>355</v>
      </c>
      <c r="B224" s="87"/>
      <c r="C224" s="88" t="s">
        <v>356</v>
      </c>
      <c r="D224" s="89"/>
      <c r="E224" s="89"/>
      <c r="F224" s="89"/>
      <c r="G224" s="90"/>
      <c r="H224" s="23" t="s">
        <v>33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3"/>
    </row>
    <row r="225" spans="1:20" s="26" customFormat="1" outlineLevel="1" x14ac:dyDescent="0.25">
      <c r="A225" s="86" t="s">
        <v>357</v>
      </c>
      <c r="B225" s="87"/>
      <c r="C225" s="88" t="s">
        <v>358</v>
      </c>
      <c r="D225" s="89"/>
      <c r="E225" s="89"/>
      <c r="F225" s="89"/>
      <c r="G225" s="90"/>
      <c r="H225" s="23" t="s">
        <v>33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3"/>
    </row>
    <row r="226" spans="1:20" s="26" customFormat="1" outlineLevel="1" x14ac:dyDescent="0.25">
      <c r="A226" s="86" t="s">
        <v>359</v>
      </c>
      <c r="B226" s="87"/>
      <c r="C226" s="96" t="s">
        <v>360</v>
      </c>
      <c r="D226" s="97"/>
      <c r="E226" s="97"/>
      <c r="F226" s="97"/>
      <c r="G226" s="98"/>
      <c r="H226" s="23" t="s">
        <v>33</v>
      </c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3"/>
    </row>
    <row r="227" spans="1:20" s="26" customFormat="1" outlineLevel="1" x14ac:dyDescent="0.25">
      <c r="A227" s="86" t="s">
        <v>361</v>
      </c>
      <c r="B227" s="87"/>
      <c r="C227" s="96" t="s">
        <v>362</v>
      </c>
      <c r="D227" s="97"/>
      <c r="E227" s="97"/>
      <c r="F227" s="97"/>
      <c r="G227" s="98"/>
      <c r="H227" s="23" t="s">
        <v>33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5">
        <v>0</v>
      </c>
      <c r="T227" s="66">
        <v>0</v>
      </c>
    </row>
    <row r="228" spans="1:20" s="26" customFormat="1" outlineLevel="1" x14ac:dyDescent="0.25">
      <c r="A228" s="86" t="s">
        <v>363</v>
      </c>
      <c r="B228" s="87"/>
      <c r="C228" s="88" t="s">
        <v>364</v>
      </c>
      <c r="D228" s="89"/>
      <c r="E228" s="89"/>
      <c r="F228" s="89"/>
      <c r="G228" s="90"/>
      <c r="H228" s="23" t="s">
        <v>33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3"/>
    </row>
    <row r="229" spans="1:20" s="26" customFormat="1" outlineLevel="1" x14ac:dyDescent="0.25">
      <c r="A229" s="86" t="s">
        <v>365</v>
      </c>
      <c r="B229" s="87"/>
      <c r="C229" s="88" t="s">
        <v>366</v>
      </c>
      <c r="D229" s="89"/>
      <c r="E229" s="89"/>
      <c r="F229" s="89"/>
      <c r="G229" s="90"/>
      <c r="H229" s="23" t="s">
        <v>33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3"/>
    </row>
    <row r="230" spans="1:20" s="26" customFormat="1" outlineLevel="1" x14ac:dyDescent="0.25">
      <c r="A230" s="86" t="s">
        <v>367</v>
      </c>
      <c r="B230" s="87"/>
      <c r="C230" s="96" t="s">
        <v>368</v>
      </c>
      <c r="D230" s="97"/>
      <c r="E230" s="97"/>
      <c r="F230" s="97"/>
      <c r="G230" s="98"/>
      <c r="H230" s="23" t="s">
        <v>33</v>
      </c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3"/>
    </row>
    <row r="231" spans="1:20" s="26" customFormat="1" outlineLevel="1" x14ac:dyDescent="0.25">
      <c r="A231" s="86" t="s">
        <v>369</v>
      </c>
      <c r="B231" s="87"/>
      <c r="C231" s="96" t="s">
        <v>370</v>
      </c>
      <c r="D231" s="97"/>
      <c r="E231" s="97"/>
      <c r="F231" s="97"/>
      <c r="G231" s="98"/>
      <c r="H231" s="23" t="s">
        <v>33</v>
      </c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3"/>
    </row>
    <row r="232" spans="1:20" s="26" customFormat="1" outlineLevel="1" x14ac:dyDescent="0.25">
      <c r="A232" s="86" t="s">
        <v>371</v>
      </c>
      <c r="B232" s="87"/>
      <c r="C232" s="96" t="s">
        <v>372</v>
      </c>
      <c r="D232" s="97"/>
      <c r="E232" s="97"/>
      <c r="F232" s="97"/>
      <c r="G232" s="98"/>
      <c r="H232" s="23" t="s">
        <v>33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3"/>
    </row>
    <row r="233" spans="1:20" s="22" customFormat="1" x14ac:dyDescent="0.25">
      <c r="A233" s="110" t="s">
        <v>373</v>
      </c>
      <c r="B233" s="111"/>
      <c r="C233" s="112" t="s">
        <v>374</v>
      </c>
      <c r="D233" s="113"/>
      <c r="E233" s="113"/>
      <c r="F233" s="113"/>
      <c r="G233" s="114"/>
      <c r="H233" s="28" t="s">
        <v>33</v>
      </c>
      <c r="I233" s="29">
        <f>SUM(I234,I238,I239)</f>
        <v>0</v>
      </c>
      <c r="J233" s="29">
        <f>SUM(J234,J238,J239)</f>
        <v>0</v>
      </c>
      <c r="K233" s="29">
        <f t="shared" ref="K233:T233" si="14">SUM(K234,K238,K239)</f>
        <v>0</v>
      </c>
      <c r="L233" s="29">
        <f t="shared" si="14"/>
        <v>0</v>
      </c>
      <c r="M233" s="29">
        <f t="shared" si="14"/>
        <v>0</v>
      </c>
      <c r="N233" s="29">
        <f t="shared" si="14"/>
        <v>0</v>
      </c>
      <c r="O233" s="29">
        <f t="shared" si="14"/>
        <v>0</v>
      </c>
      <c r="P233" s="29">
        <f t="shared" si="14"/>
        <v>0</v>
      </c>
      <c r="Q233" s="29">
        <f t="shared" si="14"/>
        <v>0</v>
      </c>
      <c r="R233" s="29">
        <f t="shared" si="14"/>
        <v>0</v>
      </c>
      <c r="S233" s="29">
        <f t="shared" si="14"/>
        <v>0</v>
      </c>
      <c r="T233" s="29">
        <f t="shared" si="14"/>
        <v>0</v>
      </c>
    </row>
    <row r="234" spans="1:20" s="26" customFormat="1" outlineLevel="1" x14ac:dyDescent="0.25">
      <c r="A234" s="86" t="s">
        <v>375</v>
      </c>
      <c r="B234" s="87"/>
      <c r="C234" s="96" t="s">
        <v>376</v>
      </c>
      <c r="D234" s="97"/>
      <c r="E234" s="97"/>
      <c r="F234" s="97"/>
      <c r="G234" s="98"/>
      <c r="H234" s="23" t="s">
        <v>33</v>
      </c>
      <c r="I234" s="24">
        <f>SUM(I235,I236,I237)</f>
        <v>0</v>
      </c>
      <c r="J234" s="24">
        <f t="shared" ref="J234:R234" si="15">SUM(J235,J236,J237)</f>
        <v>0</v>
      </c>
      <c r="K234" s="24">
        <f t="shared" si="15"/>
        <v>0</v>
      </c>
      <c r="L234" s="24">
        <f t="shared" si="15"/>
        <v>0</v>
      </c>
      <c r="M234" s="24">
        <f t="shared" si="15"/>
        <v>0</v>
      </c>
      <c r="N234" s="24">
        <f t="shared" si="15"/>
        <v>0</v>
      </c>
      <c r="O234" s="24">
        <f t="shared" si="15"/>
        <v>0</v>
      </c>
      <c r="P234" s="24">
        <f t="shared" si="15"/>
        <v>0</v>
      </c>
      <c r="Q234" s="24">
        <f t="shared" si="15"/>
        <v>0</v>
      </c>
      <c r="R234" s="24">
        <f t="shared" si="15"/>
        <v>0</v>
      </c>
      <c r="S234" s="25">
        <f t="shared" ref="S234" si="16">K234+M234+O234+Q234</f>
        <v>0</v>
      </c>
      <c r="T234" s="66">
        <f t="shared" ref="T234" si="17">L234+N234+P234+R234</f>
        <v>0</v>
      </c>
    </row>
    <row r="235" spans="1:20" s="26" customFormat="1" outlineLevel="1" x14ac:dyDescent="0.25">
      <c r="A235" s="86" t="s">
        <v>377</v>
      </c>
      <c r="B235" s="87"/>
      <c r="C235" s="88" t="s">
        <v>354</v>
      </c>
      <c r="D235" s="89"/>
      <c r="E235" s="89"/>
      <c r="F235" s="89"/>
      <c r="G235" s="90"/>
      <c r="H235" s="23" t="s">
        <v>33</v>
      </c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3"/>
    </row>
    <row r="236" spans="1:20" s="26" customFormat="1" outlineLevel="1" x14ac:dyDescent="0.25">
      <c r="A236" s="86" t="s">
        <v>378</v>
      </c>
      <c r="B236" s="87"/>
      <c r="C236" s="88" t="s">
        <v>356</v>
      </c>
      <c r="D236" s="89"/>
      <c r="E236" s="89"/>
      <c r="F236" s="89"/>
      <c r="G236" s="90"/>
      <c r="H236" s="23" t="s">
        <v>33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3"/>
    </row>
    <row r="237" spans="1:20" s="26" customFormat="1" outlineLevel="1" x14ac:dyDescent="0.25">
      <c r="A237" s="86" t="s">
        <v>379</v>
      </c>
      <c r="B237" s="87"/>
      <c r="C237" s="88" t="s">
        <v>358</v>
      </c>
      <c r="D237" s="89"/>
      <c r="E237" s="89"/>
      <c r="F237" s="89"/>
      <c r="G237" s="90"/>
      <c r="H237" s="23" t="s">
        <v>33</v>
      </c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3"/>
    </row>
    <row r="238" spans="1:20" s="26" customFormat="1" outlineLevel="1" x14ac:dyDescent="0.25">
      <c r="A238" s="86" t="s">
        <v>380</v>
      </c>
      <c r="B238" s="87"/>
      <c r="C238" s="96" t="s">
        <v>234</v>
      </c>
      <c r="D238" s="97"/>
      <c r="E238" s="97"/>
      <c r="F238" s="97"/>
      <c r="G238" s="98"/>
      <c r="H238" s="23" t="s">
        <v>33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3"/>
    </row>
    <row r="239" spans="1:20" s="26" customFormat="1" outlineLevel="1" x14ac:dyDescent="0.25">
      <c r="A239" s="86" t="s">
        <v>381</v>
      </c>
      <c r="B239" s="87"/>
      <c r="C239" s="96" t="s">
        <v>382</v>
      </c>
      <c r="D239" s="97"/>
      <c r="E239" s="97"/>
      <c r="F239" s="97"/>
      <c r="G239" s="98"/>
      <c r="H239" s="23" t="s">
        <v>33</v>
      </c>
      <c r="I239" s="24"/>
      <c r="J239" s="24"/>
      <c r="K239" s="27"/>
      <c r="L239" s="27"/>
      <c r="M239" s="27"/>
      <c r="N239" s="27"/>
      <c r="O239" s="27"/>
      <c r="P239" s="27"/>
      <c r="Q239" s="27"/>
      <c r="R239" s="27"/>
      <c r="S239" s="27"/>
      <c r="T239" s="23"/>
    </row>
    <row r="240" spans="1:20" s="22" customFormat="1" x14ac:dyDescent="0.25">
      <c r="A240" s="110" t="s">
        <v>383</v>
      </c>
      <c r="B240" s="111"/>
      <c r="C240" s="112" t="s">
        <v>384</v>
      </c>
      <c r="D240" s="113"/>
      <c r="E240" s="113"/>
      <c r="F240" s="113"/>
      <c r="G240" s="114"/>
      <c r="H240" s="28" t="s">
        <v>33</v>
      </c>
      <c r="I240" s="29">
        <f>I165-I183</f>
        <v>255.21999999999997</v>
      </c>
      <c r="J240" s="29">
        <f>J165-J183</f>
        <v>119.70999999999992</v>
      </c>
      <c r="K240" s="29">
        <f t="shared" ref="K240:T240" si="18">K165-K183</f>
        <v>264.83585543476659</v>
      </c>
      <c r="L240" s="29">
        <f t="shared" si="18"/>
        <v>264.83585543476659</v>
      </c>
      <c r="M240" s="29">
        <f t="shared" si="18"/>
        <v>275.95896136302679</v>
      </c>
      <c r="N240" s="29">
        <f t="shared" si="18"/>
        <v>275.95896136302679</v>
      </c>
      <c r="O240" s="29">
        <f t="shared" si="18"/>
        <v>288.68082773323397</v>
      </c>
      <c r="P240" s="29">
        <f t="shared" si="18"/>
        <v>288.68082773323397</v>
      </c>
      <c r="Q240" s="29">
        <f t="shared" si="18"/>
        <v>301.93701249099001</v>
      </c>
      <c r="R240" s="29">
        <f t="shared" si="18"/>
        <v>301.93701249099001</v>
      </c>
      <c r="S240" s="29">
        <f t="shared" si="18"/>
        <v>903.18025790992897</v>
      </c>
      <c r="T240" s="29">
        <f t="shared" si="18"/>
        <v>903.18025790992897</v>
      </c>
    </row>
    <row r="241" spans="1:20" s="22" customFormat="1" x14ac:dyDescent="0.25">
      <c r="A241" s="110" t="s">
        <v>385</v>
      </c>
      <c r="B241" s="111"/>
      <c r="C241" s="112" t="s">
        <v>386</v>
      </c>
      <c r="D241" s="113"/>
      <c r="E241" s="113"/>
      <c r="F241" s="113"/>
      <c r="G241" s="114"/>
      <c r="H241" s="28" t="s">
        <v>33</v>
      </c>
      <c r="I241" s="29">
        <f>I242+I243</f>
        <v>-36.745828999999993</v>
      </c>
      <c r="J241" s="29">
        <f>J242+J243</f>
        <v>-78.008891000000006</v>
      </c>
      <c r="K241" s="29">
        <f t="shared" ref="K241:T241" si="19">K242+K243</f>
        <v>-92.677500000000009</v>
      </c>
      <c r="L241" s="29">
        <f t="shared" si="19"/>
        <v>0</v>
      </c>
      <c r="M241" s="29">
        <f t="shared" si="19"/>
        <v>-96.706666666666678</v>
      </c>
      <c r="N241" s="29">
        <f t="shared" si="19"/>
        <v>0</v>
      </c>
      <c r="O241" s="29">
        <f t="shared" si="19"/>
        <v>-95.167500000000004</v>
      </c>
      <c r="P241" s="29">
        <f t="shared" si="19"/>
        <v>0</v>
      </c>
      <c r="Q241" s="29">
        <f t="shared" si="19"/>
        <v>-93.261666666666656</v>
      </c>
      <c r="R241" s="29">
        <f t="shared" si="19"/>
        <v>0</v>
      </c>
      <c r="S241" s="29">
        <f>K241+M241+O241+Q241</f>
        <v>-377.81333333333333</v>
      </c>
      <c r="T241" s="29">
        <f t="shared" si="19"/>
        <v>0</v>
      </c>
    </row>
    <row r="242" spans="1:20" s="26" customFormat="1" outlineLevel="1" x14ac:dyDescent="0.25">
      <c r="A242" s="86" t="s">
        <v>387</v>
      </c>
      <c r="B242" s="87"/>
      <c r="C242" s="96" t="s">
        <v>388</v>
      </c>
      <c r="D242" s="97"/>
      <c r="E242" s="97"/>
      <c r="F242" s="97"/>
      <c r="G242" s="98"/>
      <c r="H242" s="23" t="s">
        <v>33</v>
      </c>
      <c r="I242" s="24">
        <v>-36.745828999999993</v>
      </c>
      <c r="J242" s="24">
        <v>-78.008891000000006</v>
      </c>
      <c r="K242" s="24">
        <v>-92.677500000000009</v>
      </c>
      <c r="L242" s="24">
        <v>0</v>
      </c>
      <c r="M242" s="24">
        <v>-96.706666666666678</v>
      </c>
      <c r="N242" s="24">
        <v>0</v>
      </c>
      <c r="O242" s="24">
        <v>-95.167500000000004</v>
      </c>
      <c r="P242" s="24">
        <v>0</v>
      </c>
      <c r="Q242" s="24">
        <v>-93.261666666666656</v>
      </c>
      <c r="R242" s="24">
        <v>0</v>
      </c>
      <c r="S242" s="25">
        <v>-377.81333333333333</v>
      </c>
      <c r="T242" s="66">
        <v>0</v>
      </c>
    </row>
    <row r="243" spans="1:20" s="26" customFormat="1" outlineLevel="1" x14ac:dyDescent="0.25">
      <c r="A243" s="86" t="s">
        <v>389</v>
      </c>
      <c r="B243" s="87"/>
      <c r="C243" s="96" t="s">
        <v>390</v>
      </c>
      <c r="D243" s="97"/>
      <c r="E243" s="97"/>
      <c r="F243" s="97"/>
      <c r="G243" s="98"/>
      <c r="H243" s="23" t="s">
        <v>33</v>
      </c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3"/>
    </row>
    <row r="244" spans="1:20" s="22" customFormat="1" x14ac:dyDescent="0.25">
      <c r="A244" s="110" t="s">
        <v>391</v>
      </c>
      <c r="B244" s="111"/>
      <c r="C244" s="112" t="s">
        <v>392</v>
      </c>
      <c r="D244" s="113"/>
      <c r="E244" s="113"/>
      <c r="F244" s="113"/>
      <c r="G244" s="114"/>
      <c r="H244" s="28" t="s">
        <v>33</v>
      </c>
      <c r="I244" s="37">
        <f>I245+I246</f>
        <v>9.9874644900000025</v>
      </c>
      <c r="J244" s="37">
        <f>J245+J246</f>
        <v>5.2639598900000006</v>
      </c>
      <c r="K244" s="37">
        <f t="shared" ref="K244:T244" si="20">K245+K246</f>
        <v>0</v>
      </c>
      <c r="L244" s="37">
        <f t="shared" si="20"/>
        <v>0</v>
      </c>
      <c r="M244" s="37">
        <f t="shared" si="20"/>
        <v>0</v>
      </c>
      <c r="N244" s="37">
        <f t="shared" si="20"/>
        <v>0</v>
      </c>
      <c r="O244" s="37">
        <f t="shared" si="20"/>
        <v>0</v>
      </c>
      <c r="P244" s="37">
        <f t="shared" si="20"/>
        <v>0</v>
      </c>
      <c r="Q244" s="37">
        <f t="shared" si="20"/>
        <v>0</v>
      </c>
      <c r="R244" s="37">
        <f t="shared" si="20"/>
        <v>0</v>
      </c>
      <c r="S244" s="37">
        <f t="shared" si="20"/>
        <v>0</v>
      </c>
      <c r="T244" s="37">
        <f t="shared" si="20"/>
        <v>0</v>
      </c>
    </row>
    <row r="245" spans="1:20" s="26" customFormat="1" outlineLevel="1" x14ac:dyDescent="0.25">
      <c r="A245" s="86" t="s">
        <v>393</v>
      </c>
      <c r="B245" s="87"/>
      <c r="C245" s="96" t="s">
        <v>394</v>
      </c>
      <c r="D245" s="97"/>
      <c r="E245" s="97"/>
      <c r="F245" s="97"/>
      <c r="G245" s="98"/>
      <c r="H245" s="23" t="s">
        <v>33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3"/>
    </row>
    <row r="246" spans="1:20" s="26" customFormat="1" outlineLevel="1" x14ac:dyDescent="0.25">
      <c r="A246" s="86" t="s">
        <v>395</v>
      </c>
      <c r="B246" s="87"/>
      <c r="C246" s="96" t="s">
        <v>396</v>
      </c>
      <c r="D246" s="97"/>
      <c r="E246" s="97"/>
      <c r="F246" s="97"/>
      <c r="G246" s="98"/>
      <c r="H246" s="23" t="s">
        <v>33</v>
      </c>
      <c r="I246" s="24">
        <v>9.9874644900000025</v>
      </c>
      <c r="J246" s="24">
        <v>5.2639598900000006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4">
        <v>0</v>
      </c>
      <c r="R246" s="24">
        <v>0</v>
      </c>
      <c r="S246" s="27"/>
      <c r="T246" s="23"/>
    </row>
    <row r="247" spans="1:20" s="22" customFormat="1" x14ac:dyDescent="0.25">
      <c r="A247" s="110" t="s">
        <v>397</v>
      </c>
      <c r="B247" s="111"/>
      <c r="C247" s="112" t="s">
        <v>398</v>
      </c>
      <c r="D247" s="113"/>
      <c r="E247" s="113"/>
      <c r="F247" s="113"/>
      <c r="G247" s="114"/>
      <c r="H247" s="28" t="s">
        <v>33</v>
      </c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28"/>
    </row>
    <row r="248" spans="1:20" s="22" customFormat="1" x14ac:dyDescent="0.25">
      <c r="A248" s="110" t="s">
        <v>399</v>
      </c>
      <c r="B248" s="111"/>
      <c r="C248" s="112" t="s">
        <v>400</v>
      </c>
      <c r="D248" s="113"/>
      <c r="E248" s="113"/>
      <c r="F248" s="113"/>
      <c r="G248" s="114"/>
      <c r="H248" s="28" t="s">
        <v>33</v>
      </c>
      <c r="I248" s="29">
        <f>I240+I241+I244+I247</f>
        <v>228.46163548999999</v>
      </c>
      <c r="J248" s="29">
        <f>J240+J241+J244+J247</f>
        <v>46.96506888999992</v>
      </c>
      <c r="K248" s="29">
        <f t="shared" ref="K248:R248" si="21">K240+K241+K244+K247</f>
        <v>172.15835543476658</v>
      </c>
      <c r="L248" s="29">
        <f t="shared" si="21"/>
        <v>264.83585543476659</v>
      </c>
      <c r="M248" s="29">
        <f>M240+M241+M244+M247</f>
        <v>179.25229469636011</v>
      </c>
      <c r="N248" s="29">
        <f t="shared" si="21"/>
        <v>275.95896136302679</v>
      </c>
      <c r="O248" s="29">
        <f t="shared" si="21"/>
        <v>193.51332773323395</v>
      </c>
      <c r="P248" s="29">
        <f t="shared" si="21"/>
        <v>288.68082773323397</v>
      </c>
      <c r="Q248" s="29">
        <f t="shared" si="21"/>
        <v>208.67534582432336</v>
      </c>
      <c r="R248" s="29">
        <f t="shared" si="21"/>
        <v>301.93701249099001</v>
      </c>
      <c r="S248" s="76">
        <f>S240+S241+S244+S247</f>
        <v>525.36692457659569</v>
      </c>
      <c r="T248" s="76">
        <f t="shared" ref="T248" si="22">T240+T241+T244+T247</f>
        <v>903.18025790992897</v>
      </c>
    </row>
    <row r="249" spans="1:20" s="22" customFormat="1" x14ac:dyDescent="0.25">
      <c r="A249" s="110" t="s">
        <v>401</v>
      </c>
      <c r="B249" s="111"/>
      <c r="C249" s="112" t="s">
        <v>402</v>
      </c>
      <c r="D249" s="113"/>
      <c r="E249" s="113"/>
      <c r="F249" s="113"/>
      <c r="G249" s="114"/>
      <c r="H249" s="28" t="s">
        <v>33</v>
      </c>
      <c r="I249" s="29">
        <v>193.94933358</v>
      </c>
      <c r="J249" s="29">
        <v>228.92567622000018</v>
      </c>
      <c r="K249" s="29">
        <f>J250</f>
        <v>275.89074511000007</v>
      </c>
      <c r="L249" s="29">
        <f t="shared" ref="L249:R249" si="23">J250</f>
        <v>275.89074511000007</v>
      </c>
      <c r="M249" s="29">
        <f t="shared" si="23"/>
        <v>448.04910054476659</v>
      </c>
      <c r="N249" s="29">
        <f t="shared" si="23"/>
        <v>540.7266005447666</v>
      </c>
      <c r="O249" s="29">
        <f t="shared" si="23"/>
        <v>627.30139524112667</v>
      </c>
      <c r="P249" s="29">
        <f t="shared" si="23"/>
        <v>816.68556190779339</v>
      </c>
      <c r="Q249" s="29">
        <f t="shared" si="23"/>
        <v>820.81472297436062</v>
      </c>
      <c r="R249" s="29">
        <f t="shared" si="23"/>
        <v>1105.3663896410274</v>
      </c>
      <c r="S249" s="76">
        <f>Q250</f>
        <v>1029.4900687986838</v>
      </c>
      <c r="T249" s="76">
        <f>R249</f>
        <v>1105.3663896410274</v>
      </c>
    </row>
    <row r="250" spans="1:20" s="22" customFormat="1" ht="9" thickBot="1" x14ac:dyDescent="0.3">
      <c r="A250" s="155" t="s">
        <v>403</v>
      </c>
      <c r="B250" s="156"/>
      <c r="C250" s="157" t="s">
        <v>404</v>
      </c>
      <c r="D250" s="158"/>
      <c r="E250" s="158"/>
      <c r="F250" s="158"/>
      <c r="G250" s="159"/>
      <c r="H250" s="39" t="s">
        <v>33</v>
      </c>
      <c r="I250" s="40">
        <f>I249+I165+I201+I220-I183-I208-I233</f>
        <v>422.41096906999996</v>
      </c>
      <c r="J250" s="40">
        <f>J249+J165+J201+J220-J183-J208-J233</f>
        <v>275.89074511000007</v>
      </c>
      <c r="K250" s="40">
        <f>K249+K165+K201+K220-K183-K208-K233</f>
        <v>448.04910054476659</v>
      </c>
      <c r="L250" s="40">
        <f>L249+L165+L201+L220-L183-L208-L233</f>
        <v>540.7266005447666</v>
      </c>
      <c r="M250" s="40">
        <f t="shared" ref="M250:T250" si="24">M249+M165+M201+M220-M183-M208-M233</f>
        <v>627.30139524112667</v>
      </c>
      <c r="N250" s="40">
        <f t="shared" si="24"/>
        <v>816.68556190779339</v>
      </c>
      <c r="O250" s="40">
        <f t="shared" si="24"/>
        <v>820.81472297436062</v>
      </c>
      <c r="P250" s="40">
        <f t="shared" si="24"/>
        <v>1105.3663896410274</v>
      </c>
      <c r="Q250" s="40">
        <f t="shared" si="24"/>
        <v>1029.4900687986838</v>
      </c>
      <c r="R250" s="40">
        <f t="shared" si="24"/>
        <v>1407.3034021320173</v>
      </c>
      <c r="S250" s="77">
        <f t="shared" si="24"/>
        <v>1554.8569933752794</v>
      </c>
      <c r="T250" s="77">
        <f t="shared" si="24"/>
        <v>2008.5466475509561</v>
      </c>
    </row>
    <row r="251" spans="1:20" s="22" customFormat="1" x14ac:dyDescent="0.25">
      <c r="A251" s="160" t="s">
        <v>405</v>
      </c>
      <c r="B251" s="161"/>
      <c r="C251" s="162" t="s">
        <v>124</v>
      </c>
      <c r="D251" s="163"/>
      <c r="E251" s="163"/>
      <c r="F251" s="163"/>
      <c r="G251" s="164"/>
      <c r="H251" s="35" t="s">
        <v>238</v>
      </c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35"/>
    </row>
    <row r="252" spans="1:20" s="26" customFormat="1" outlineLevel="1" x14ac:dyDescent="0.25">
      <c r="A252" s="86" t="s">
        <v>406</v>
      </c>
      <c r="B252" s="87"/>
      <c r="C252" s="96" t="s">
        <v>407</v>
      </c>
      <c r="D252" s="97"/>
      <c r="E252" s="97"/>
      <c r="F252" s="97"/>
      <c r="G252" s="98"/>
      <c r="H252" s="23" t="s">
        <v>33</v>
      </c>
      <c r="I252" s="24">
        <v>208.97</v>
      </c>
      <c r="J252" s="24">
        <v>184.93700000000001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4">
        <v>0</v>
      </c>
      <c r="R252" s="24">
        <v>0</v>
      </c>
      <c r="S252" s="25">
        <v>0</v>
      </c>
      <c r="T252" s="66">
        <v>0</v>
      </c>
    </row>
    <row r="253" spans="1:20" s="26" customFormat="1" outlineLevel="1" x14ac:dyDescent="0.25">
      <c r="A253" s="86" t="s">
        <v>408</v>
      </c>
      <c r="B253" s="87"/>
      <c r="C253" s="88" t="s">
        <v>409</v>
      </c>
      <c r="D253" s="89"/>
      <c r="E253" s="89"/>
      <c r="F253" s="89"/>
      <c r="G253" s="90"/>
      <c r="H253" s="23" t="s">
        <v>33</v>
      </c>
      <c r="I253" s="24">
        <v>201.55799999999999</v>
      </c>
      <c r="J253" s="24">
        <v>177.304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25">
        <v>0</v>
      </c>
      <c r="T253" s="66">
        <v>0</v>
      </c>
    </row>
    <row r="254" spans="1:20" s="26" customFormat="1" outlineLevel="1" x14ac:dyDescent="0.25">
      <c r="A254" s="86" t="s">
        <v>410</v>
      </c>
      <c r="B254" s="87"/>
      <c r="C254" s="107" t="s">
        <v>411</v>
      </c>
      <c r="D254" s="108"/>
      <c r="E254" s="108"/>
      <c r="F254" s="108"/>
      <c r="G254" s="109"/>
      <c r="H254" s="23" t="s">
        <v>33</v>
      </c>
      <c r="I254" s="24"/>
      <c r="J254" s="24"/>
      <c r="K254" s="27"/>
      <c r="L254" s="27"/>
      <c r="M254" s="27"/>
      <c r="N254" s="27"/>
      <c r="O254" s="27"/>
      <c r="P254" s="27"/>
      <c r="Q254" s="27"/>
      <c r="R254" s="27"/>
      <c r="S254" s="27"/>
      <c r="T254" s="23"/>
    </row>
    <row r="255" spans="1:20" s="26" customFormat="1" outlineLevel="1" x14ac:dyDescent="0.25">
      <c r="A255" s="86" t="s">
        <v>412</v>
      </c>
      <c r="B255" s="87"/>
      <c r="C255" s="107" t="s">
        <v>37</v>
      </c>
      <c r="D255" s="108"/>
      <c r="E255" s="108"/>
      <c r="F255" s="108"/>
      <c r="G255" s="109"/>
      <c r="H255" s="23" t="s">
        <v>33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3"/>
    </row>
    <row r="256" spans="1:20" s="26" customFormat="1" outlineLevel="1" x14ac:dyDescent="0.25">
      <c r="A256" s="86" t="s">
        <v>413</v>
      </c>
      <c r="B256" s="87"/>
      <c r="C256" s="115" t="s">
        <v>411</v>
      </c>
      <c r="D256" s="116"/>
      <c r="E256" s="116"/>
      <c r="F256" s="116"/>
      <c r="G256" s="117"/>
      <c r="H256" s="23" t="s">
        <v>33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3"/>
    </row>
    <row r="257" spans="1:20" s="26" customFormat="1" outlineLevel="1" x14ac:dyDescent="0.25">
      <c r="A257" s="86" t="s">
        <v>414</v>
      </c>
      <c r="B257" s="87"/>
      <c r="C257" s="107" t="s">
        <v>39</v>
      </c>
      <c r="D257" s="108"/>
      <c r="E257" s="108"/>
      <c r="F257" s="108"/>
      <c r="G257" s="109"/>
      <c r="H257" s="23" t="s">
        <v>33</v>
      </c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3"/>
    </row>
    <row r="258" spans="1:20" s="26" customFormat="1" outlineLevel="1" x14ac:dyDescent="0.25">
      <c r="A258" s="86" t="s">
        <v>415</v>
      </c>
      <c r="B258" s="87"/>
      <c r="C258" s="115" t="s">
        <v>411</v>
      </c>
      <c r="D258" s="116"/>
      <c r="E258" s="116"/>
      <c r="F258" s="116"/>
      <c r="G258" s="117"/>
      <c r="H258" s="23" t="s">
        <v>33</v>
      </c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3"/>
    </row>
    <row r="259" spans="1:20" s="26" customFormat="1" outlineLevel="1" x14ac:dyDescent="0.25">
      <c r="A259" s="86" t="s">
        <v>416</v>
      </c>
      <c r="B259" s="87"/>
      <c r="C259" s="107" t="s">
        <v>41</v>
      </c>
      <c r="D259" s="108"/>
      <c r="E259" s="108"/>
      <c r="F259" s="108"/>
      <c r="G259" s="109"/>
      <c r="H259" s="23" t="s">
        <v>33</v>
      </c>
      <c r="I259" s="24">
        <v>201.55799999999999</v>
      </c>
      <c r="J259" s="24">
        <v>177.304</v>
      </c>
      <c r="K259" s="27"/>
      <c r="L259" s="27"/>
      <c r="M259" s="27"/>
      <c r="N259" s="27"/>
      <c r="O259" s="27"/>
      <c r="P259" s="27"/>
      <c r="Q259" s="27"/>
      <c r="R259" s="27"/>
      <c r="S259" s="27"/>
      <c r="T259" s="23"/>
    </row>
    <row r="260" spans="1:20" s="26" customFormat="1" outlineLevel="1" x14ac:dyDescent="0.25">
      <c r="A260" s="86" t="s">
        <v>417</v>
      </c>
      <c r="B260" s="87"/>
      <c r="C260" s="115" t="s">
        <v>411</v>
      </c>
      <c r="D260" s="116"/>
      <c r="E260" s="116"/>
      <c r="F260" s="116"/>
      <c r="G260" s="117"/>
      <c r="H260" s="23" t="s">
        <v>33</v>
      </c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4"/>
      <c r="T260" s="24"/>
    </row>
    <row r="261" spans="1:20" s="26" customFormat="1" outlineLevel="1" x14ac:dyDescent="0.25">
      <c r="A261" s="86" t="s">
        <v>418</v>
      </c>
      <c r="B261" s="87"/>
      <c r="C261" s="88" t="s">
        <v>419</v>
      </c>
      <c r="D261" s="89"/>
      <c r="E261" s="89"/>
      <c r="F261" s="89"/>
      <c r="G261" s="90"/>
      <c r="H261" s="23" t="s">
        <v>33</v>
      </c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3"/>
    </row>
    <row r="262" spans="1:20" s="26" customFormat="1" outlineLevel="1" x14ac:dyDescent="0.25">
      <c r="A262" s="86" t="s">
        <v>420</v>
      </c>
      <c r="B262" s="87"/>
      <c r="C262" s="107" t="s">
        <v>411</v>
      </c>
      <c r="D262" s="108"/>
      <c r="E262" s="108"/>
      <c r="F262" s="108"/>
      <c r="G262" s="109"/>
      <c r="H262" s="23" t="s">
        <v>33</v>
      </c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3"/>
    </row>
    <row r="263" spans="1:20" s="26" customFormat="1" outlineLevel="1" x14ac:dyDescent="0.25">
      <c r="A263" s="86" t="s">
        <v>421</v>
      </c>
      <c r="B263" s="87"/>
      <c r="C263" s="88" t="s">
        <v>422</v>
      </c>
      <c r="D263" s="89"/>
      <c r="E263" s="89"/>
      <c r="F263" s="89"/>
      <c r="G263" s="90"/>
      <c r="H263" s="23" t="s">
        <v>33</v>
      </c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3"/>
    </row>
    <row r="264" spans="1:20" s="26" customFormat="1" outlineLevel="1" x14ac:dyDescent="0.25">
      <c r="A264" s="86" t="s">
        <v>423</v>
      </c>
      <c r="B264" s="87"/>
      <c r="C264" s="107" t="s">
        <v>411</v>
      </c>
      <c r="D264" s="108"/>
      <c r="E264" s="108"/>
      <c r="F264" s="108"/>
      <c r="G264" s="109"/>
      <c r="H264" s="23" t="s">
        <v>33</v>
      </c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3"/>
    </row>
    <row r="265" spans="1:20" s="26" customFormat="1" outlineLevel="1" x14ac:dyDescent="0.25">
      <c r="A265" s="86" t="s">
        <v>424</v>
      </c>
      <c r="B265" s="87"/>
      <c r="C265" s="88" t="s">
        <v>425</v>
      </c>
      <c r="D265" s="89"/>
      <c r="E265" s="89"/>
      <c r="F265" s="89"/>
      <c r="G265" s="90"/>
      <c r="H265" s="23" t="s">
        <v>33</v>
      </c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3"/>
    </row>
    <row r="266" spans="1:20" s="26" customFormat="1" outlineLevel="1" x14ac:dyDescent="0.25">
      <c r="A266" s="86" t="s">
        <v>426</v>
      </c>
      <c r="B266" s="87"/>
      <c r="C266" s="107" t="s">
        <v>411</v>
      </c>
      <c r="D266" s="108"/>
      <c r="E266" s="108"/>
      <c r="F266" s="108"/>
      <c r="G266" s="109"/>
      <c r="H266" s="23" t="s">
        <v>33</v>
      </c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3"/>
    </row>
    <row r="267" spans="1:20" s="26" customFormat="1" outlineLevel="1" x14ac:dyDescent="0.25">
      <c r="A267" s="86" t="s">
        <v>427</v>
      </c>
      <c r="B267" s="87"/>
      <c r="C267" s="88" t="s">
        <v>428</v>
      </c>
      <c r="D267" s="89"/>
      <c r="E267" s="89"/>
      <c r="F267" s="89"/>
      <c r="G267" s="90"/>
      <c r="H267" s="23" t="s">
        <v>33</v>
      </c>
      <c r="I267" s="24"/>
      <c r="J267" s="24"/>
      <c r="K267" s="27"/>
      <c r="L267" s="27"/>
      <c r="M267" s="27"/>
      <c r="N267" s="27"/>
      <c r="O267" s="27"/>
      <c r="P267" s="27"/>
      <c r="Q267" s="27"/>
      <c r="R267" s="27"/>
      <c r="S267" s="27"/>
      <c r="T267" s="23"/>
    </row>
    <row r="268" spans="1:20" s="26" customFormat="1" outlineLevel="1" x14ac:dyDescent="0.25">
      <c r="A268" s="86" t="s">
        <v>429</v>
      </c>
      <c r="B268" s="87"/>
      <c r="C268" s="107" t="s">
        <v>411</v>
      </c>
      <c r="D268" s="108"/>
      <c r="E268" s="108"/>
      <c r="F268" s="108"/>
      <c r="G268" s="109"/>
      <c r="H268" s="23" t="s">
        <v>33</v>
      </c>
      <c r="I268" s="24"/>
      <c r="J268" s="24"/>
      <c r="K268" s="24"/>
      <c r="L268" s="24"/>
      <c r="M268" s="27"/>
      <c r="N268" s="27"/>
      <c r="O268" s="27"/>
      <c r="P268" s="27"/>
      <c r="Q268" s="27"/>
      <c r="R268" s="27"/>
      <c r="S268" s="27"/>
      <c r="T268" s="23"/>
    </row>
    <row r="269" spans="1:20" s="26" customFormat="1" outlineLevel="1" x14ac:dyDescent="0.25">
      <c r="A269" s="86" t="s">
        <v>430</v>
      </c>
      <c r="B269" s="87"/>
      <c r="C269" s="88" t="s">
        <v>431</v>
      </c>
      <c r="D269" s="89"/>
      <c r="E269" s="89"/>
      <c r="F269" s="89"/>
      <c r="G269" s="90"/>
      <c r="H269" s="23" t="s">
        <v>33</v>
      </c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3"/>
    </row>
    <row r="270" spans="1:20" s="26" customFormat="1" outlineLevel="1" x14ac:dyDescent="0.25">
      <c r="A270" s="86" t="s">
        <v>432</v>
      </c>
      <c r="B270" s="87"/>
      <c r="C270" s="107" t="s">
        <v>411</v>
      </c>
      <c r="D270" s="108"/>
      <c r="E270" s="108"/>
      <c r="F270" s="108"/>
      <c r="G270" s="109"/>
      <c r="H270" s="23" t="s">
        <v>33</v>
      </c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3"/>
    </row>
    <row r="271" spans="1:20" s="26" customFormat="1" outlineLevel="1" x14ac:dyDescent="0.25">
      <c r="A271" s="86" t="s">
        <v>430</v>
      </c>
      <c r="B271" s="87"/>
      <c r="C271" s="88" t="s">
        <v>433</v>
      </c>
      <c r="D271" s="89"/>
      <c r="E271" s="89"/>
      <c r="F271" s="89"/>
      <c r="G271" s="90"/>
      <c r="H271" s="23" t="s">
        <v>33</v>
      </c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3"/>
    </row>
    <row r="272" spans="1:20" s="26" customFormat="1" outlineLevel="1" x14ac:dyDescent="0.25">
      <c r="A272" s="86" t="s">
        <v>434</v>
      </c>
      <c r="B272" s="87"/>
      <c r="C272" s="107" t="s">
        <v>411</v>
      </c>
      <c r="D272" s="108"/>
      <c r="E272" s="108"/>
      <c r="F272" s="108"/>
      <c r="G272" s="109"/>
      <c r="H272" s="23" t="s">
        <v>33</v>
      </c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3"/>
    </row>
    <row r="273" spans="1:20" s="26" customFormat="1" outlineLevel="1" x14ac:dyDescent="0.25">
      <c r="A273" s="86" t="s">
        <v>435</v>
      </c>
      <c r="B273" s="87"/>
      <c r="C273" s="88" t="s">
        <v>436</v>
      </c>
      <c r="D273" s="89"/>
      <c r="E273" s="89"/>
      <c r="F273" s="89"/>
      <c r="G273" s="90"/>
      <c r="H273" s="23" t="s">
        <v>33</v>
      </c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s="26" customFormat="1" outlineLevel="1" x14ac:dyDescent="0.25">
      <c r="A274" s="86" t="s">
        <v>437</v>
      </c>
      <c r="B274" s="87"/>
      <c r="C274" s="107" t="s">
        <v>411</v>
      </c>
      <c r="D274" s="108"/>
      <c r="E274" s="108"/>
      <c r="F274" s="108"/>
      <c r="G274" s="109"/>
      <c r="H274" s="23" t="s">
        <v>33</v>
      </c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3"/>
    </row>
    <row r="275" spans="1:20" s="26" customFormat="1" outlineLevel="1" x14ac:dyDescent="0.25">
      <c r="A275" s="86" t="s">
        <v>438</v>
      </c>
      <c r="B275" s="87"/>
      <c r="C275" s="107" t="s">
        <v>57</v>
      </c>
      <c r="D275" s="108"/>
      <c r="E275" s="108"/>
      <c r="F275" s="108"/>
      <c r="G275" s="109"/>
      <c r="H275" s="23" t="s">
        <v>33</v>
      </c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3"/>
    </row>
    <row r="276" spans="1:20" s="26" customFormat="1" outlineLevel="1" x14ac:dyDescent="0.25">
      <c r="A276" s="86" t="s">
        <v>439</v>
      </c>
      <c r="B276" s="87"/>
      <c r="C276" s="115" t="s">
        <v>411</v>
      </c>
      <c r="D276" s="116"/>
      <c r="E276" s="116"/>
      <c r="F276" s="116"/>
      <c r="G276" s="117"/>
      <c r="H276" s="23" t="s">
        <v>33</v>
      </c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3"/>
    </row>
    <row r="277" spans="1:20" s="26" customFormat="1" outlineLevel="1" x14ac:dyDescent="0.25">
      <c r="A277" s="86" t="s">
        <v>440</v>
      </c>
      <c r="B277" s="87"/>
      <c r="C277" s="107" t="s">
        <v>59</v>
      </c>
      <c r="D277" s="108"/>
      <c r="E277" s="108"/>
      <c r="F277" s="108"/>
      <c r="G277" s="109"/>
      <c r="H277" s="23" t="s">
        <v>33</v>
      </c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3"/>
    </row>
    <row r="278" spans="1:20" s="26" customFormat="1" outlineLevel="1" x14ac:dyDescent="0.25">
      <c r="A278" s="86" t="s">
        <v>441</v>
      </c>
      <c r="B278" s="87"/>
      <c r="C278" s="115" t="s">
        <v>411</v>
      </c>
      <c r="D278" s="116"/>
      <c r="E278" s="116"/>
      <c r="F278" s="116"/>
      <c r="G278" s="117"/>
      <c r="H278" s="23" t="s">
        <v>33</v>
      </c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3"/>
    </row>
    <row r="279" spans="1:20" s="26" customFormat="1" outlineLevel="1" x14ac:dyDescent="0.25">
      <c r="A279" s="86" t="s">
        <v>442</v>
      </c>
      <c r="B279" s="87"/>
      <c r="C279" s="88" t="s">
        <v>443</v>
      </c>
      <c r="D279" s="89"/>
      <c r="E279" s="89"/>
      <c r="F279" s="89"/>
      <c r="G279" s="90"/>
      <c r="H279" s="23" t="s">
        <v>33</v>
      </c>
      <c r="I279" s="24">
        <v>7.4119999999999999</v>
      </c>
      <c r="J279" s="24">
        <v>7.633</v>
      </c>
      <c r="K279" s="27"/>
      <c r="L279" s="27"/>
      <c r="M279" s="27"/>
      <c r="N279" s="27"/>
      <c r="O279" s="27"/>
      <c r="P279" s="27"/>
      <c r="Q279" s="27"/>
      <c r="R279" s="27"/>
      <c r="S279" s="27"/>
      <c r="T279" s="23"/>
    </row>
    <row r="280" spans="1:20" s="26" customFormat="1" outlineLevel="1" x14ac:dyDescent="0.25">
      <c r="A280" s="86" t="s">
        <v>444</v>
      </c>
      <c r="B280" s="87"/>
      <c r="C280" s="107" t="s">
        <v>411</v>
      </c>
      <c r="D280" s="108"/>
      <c r="E280" s="108"/>
      <c r="F280" s="108"/>
      <c r="G280" s="109"/>
      <c r="H280" s="23" t="s">
        <v>33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 s="25">
        <v>0</v>
      </c>
      <c r="T280" s="66">
        <v>0</v>
      </c>
    </row>
    <row r="281" spans="1:20" s="26" customFormat="1" outlineLevel="1" x14ac:dyDescent="0.25">
      <c r="A281" s="86" t="s">
        <v>445</v>
      </c>
      <c r="B281" s="87"/>
      <c r="C281" s="96" t="s">
        <v>446</v>
      </c>
      <c r="D281" s="97"/>
      <c r="E281" s="97"/>
      <c r="F281" s="97"/>
      <c r="G281" s="98"/>
      <c r="H281" s="23" t="s">
        <v>33</v>
      </c>
      <c r="I281" s="24">
        <v>71.615000000000009</v>
      </c>
      <c r="J281" s="24">
        <v>72.444000000000003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5">
        <v>0</v>
      </c>
      <c r="T281" s="66">
        <v>0</v>
      </c>
    </row>
    <row r="282" spans="1:20" s="26" customFormat="1" outlineLevel="1" x14ac:dyDescent="0.25">
      <c r="A282" s="86" t="s">
        <v>447</v>
      </c>
      <c r="B282" s="87"/>
      <c r="C282" s="88" t="s">
        <v>448</v>
      </c>
      <c r="D282" s="89"/>
      <c r="E282" s="89"/>
      <c r="F282" s="89"/>
      <c r="G282" s="90"/>
      <c r="H282" s="23" t="s">
        <v>33</v>
      </c>
      <c r="I282" s="24">
        <v>25.085999999999999</v>
      </c>
      <c r="J282" s="24">
        <v>21.745999999999999</v>
      </c>
      <c r="K282" s="27"/>
      <c r="L282" s="27"/>
      <c r="M282" s="27"/>
      <c r="N282" s="27"/>
      <c r="O282" s="27"/>
      <c r="P282" s="27"/>
      <c r="Q282" s="27"/>
      <c r="R282" s="27"/>
      <c r="S282" s="25">
        <v>0</v>
      </c>
      <c r="T282" s="66">
        <v>0</v>
      </c>
    </row>
    <row r="283" spans="1:20" s="26" customFormat="1" outlineLevel="1" x14ac:dyDescent="0.25">
      <c r="A283" s="86" t="s">
        <v>449</v>
      </c>
      <c r="B283" s="87"/>
      <c r="C283" s="107" t="s">
        <v>411</v>
      </c>
      <c r="D283" s="108"/>
      <c r="E283" s="108"/>
      <c r="F283" s="108"/>
      <c r="G283" s="109"/>
      <c r="H283" s="23" t="s">
        <v>33</v>
      </c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3"/>
    </row>
    <row r="284" spans="1:20" s="26" customFormat="1" outlineLevel="1" x14ac:dyDescent="0.25">
      <c r="A284" s="86" t="s">
        <v>450</v>
      </c>
      <c r="B284" s="87"/>
      <c r="C284" s="88" t="s">
        <v>451</v>
      </c>
      <c r="D284" s="89"/>
      <c r="E284" s="89"/>
      <c r="F284" s="89"/>
      <c r="G284" s="90"/>
      <c r="H284" s="23" t="s">
        <v>33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  <c r="Q284" s="24">
        <v>0</v>
      </c>
      <c r="R284" s="24">
        <v>0</v>
      </c>
      <c r="S284" s="25">
        <v>0</v>
      </c>
      <c r="T284" s="66">
        <v>0</v>
      </c>
    </row>
    <row r="285" spans="1:20" s="26" customFormat="1" outlineLevel="1" x14ac:dyDescent="0.25">
      <c r="A285" s="86" t="s">
        <v>452</v>
      </c>
      <c r="B285" s="87"/>
      <c r="C285" s="107" t="s">
        <v>281</v>
      </c>
      <c r="D285" s="108"/>
      <c r="E285" s="108"/>
      <c r="F285" s="108"/>
      <c r="G285" s="109"/>
      <c r="H285" s="23" t="s">
        <v>33</v>
      </c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3"/>
    </row>
    <row r="286" spans="1:20" s="26" customFormat="1" outlineLevel="1" x14ac:dyDescent="0.25">
      <c r="A286" s="86" t="s">
        <v>453</v>
      </c>
      <c r="B286" s="87"/>
      <c r="C286" s="115" t="s">
        <v>411</v>
      </c>
      <c r="D286" s="116"/>
      <c r="E286" s="116"/>
      <c r="F286" s="116"/>
      <c r="G286" s="117"/>
      <c r="H286" s="23" t="s">
        <v>33</v>
      </c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3"/>
    </row>
    <row r="287" spans="1:20" s="26" customFormat="1" outlineLevel="1" x14ac:dyDescent="0.25">
      <c r="A287" s="86" t="s">
        <v>454</v>
      </c>
      <c r="B287" s="87"/>
      <c r="C287" s="107" t="s">
        <v>455</v>
      </c>
      <c r="D287" s="108"/>
      <c r="E287" s="108"/>
      <c r="F287" s="108"/>
      <c r="G287" s="109"/>
      <c r="H287" s="23" t="s">
        <v>33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3"/>
    </row>
    <row r="288" spans="1:20" s="26" customFormat="1" outlineLevel="1" x14ac:dyDescent="0.25">
      <c r="A288" s="86" t="s">
        <v>456</v>
      </c>
      <c r="B288" s="87"/>
      <c r="C288" s="115" t="s">
        <v>411</v>
      </c>
      <c r="D288" s="116"/>
      <c r="E288" s="116"/>
      <c r="F288" s="116"/>
      <c r="G288" s="117"/>
      <c r="H288" s="23" t="s">
        <v>33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3"/>
    </row>
    <row r="289" spans="1:20" s="26" customFormat="1" outlineLevel="1" x14ac:dyDescent="0.25">
      <c r="A289" s="86" t="s">
        <v>457</v>
      </c>
      <c r="B289" s="87"/>
      <c r="C289" s="88" t="s">
        <v>458</v>
      </c>
      <c r="D289" s="89"/>
      <c r="E289" s="89"/>
      <c r="F289" s="89"/>
      <c r="G289" s="90"/>
      <c r="H289" s="23" t="s">
        <v>33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3"/>
    </row>
    <row r="290" spans="1:20" s="26" customFormat="1" outlineLevel="1" x14ac:dyDescent="0.25">
      <c r="A290" s="86" t="s">
        <v>459</v>
      </c>
      <c r="B290" s="87"/>
      <c r="C290" s="107" t="s">
        <v>411</v>
      </c>
      <c r="D290" s="108"/>
      <c r="E290" s="108"/>
      <c r="F290" s="108"/>
      <c r="G290" s="109"/>
      <c r="H290" s="23" t="s">
        <v>33</v>
      </c>
      <c r="I290" s="27"/>
      <c r="J290" s="27"/>
      <c r="K290" s="27"/>
      <c r="L290" s="24"/>
      <c r="M290" s="27"/>
      <c r="N290" s="27"/>
      <c r="O290" s="27"/>
      <c r="P290" s="27"/>
      <c r="Q290" s="27"/>
      <c r="R290" s="27"/>
      <c r="S290" s="27"/>
      <c r="T290" s="23"/>
    </row>
    <row r="291" spans="1:20" s="26" customFormat="1" outlineLevel="1" x14ac:dyDescent="0.25">
      <c r="A291" s="86" t="s">
        <v>460</v>
      </c>
      <c r="B291" s="87"/>
      <c r="C291" s="88" t="s">
        <v>461</v>
      </c>
      <c r="D291" s="89"/>
      <c r="E291" s="89"/>
      <c r="F291" s="89"/>
      <c r="G291" s="90"/>
      <c r="H291" s="23" t="s">
        <v>33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3"/>
    </row>
    <row r="292" spans="1:20" s="26" customFormat="1" outlineLevel="1" x14ac:dyDescent="0.25">
      <c r="A292" s="86" t="s">
        <v>462</v>
      </c>
      <c r="B292" s="87"/>
      <c r="C292" s="107" t="s">
        <v>411</v>
      </c>
      <c r="D292" s="108"/>
      <c r="E292" s="108"/>
      <c r="F292" s="108"/>
      <c r="G292" s="109"/>
      <c r="H292" s="23" t="s">
        <v>33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3"/>
    </row>
    <row r="293" spans="1:20" s="26" customFormat="1" outlineLevel="1" x14ac:dyDescent="0.25">
      <c r="A293" s="86" t="s">
        <v>463</v>
      </c>
      <c r="B293" s="87"/>
      <c r="C293" s="88" t="s">
        <v>464</v>
      </c>
      <c r="D293" s="89"/>
      <c r="E293" s="89"/>
      <c r="F293" s="89"/>
      <c r="G293" s="90"/>
      <c r="H293" s="23" t="s">
        <v>33</v>
      </c>
      <c r="I293" s="24">
        <v>5.2169999999999996</v>
      </c>
      <c r="J293" s="24">
        <v>5.9560000000000004</v>
      </c>
      <c r="K293" s="27"/>
      <c r="L293" s="27"/>
      <c r="M293" s="27"/>
      <c r="N293" s="27"/>
      <c r="O293" s="27"/>
      <c r="P293" s="27"/>
      <c r="Q293" s="27"/>
      <c r="R293" s="27"/>
      <c r="S293" s="25">
        <v>0</v>
      </c>
      <c r="T293" s="66">
        <v>0</v>
      </c>
    </row>
    <row r="294" spans="1:20" s="26" customFormat="1" outlineLevel="1" x14ac:dyDescent="0.25">
      <c r="A294" s="86" t="s">
        <v>465</v>
      </c>
      <c r="B294" s="87"/>
      <c r="C294" s="107" t="s">
        <v>411</v>
      </c>
      <c r="D294" s="108"/>
      <c r="E294" s="108"/>
      <c r="F294" s="108"/>
      <c r="G294" s="109"/>
      <c r="H294" s="23" t="s">
        <v>33</v>
      </c>
      <c r="I294" s="24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3"/>
    </row>
    <row r="295" spans="1:20" s="26" customFormat="1" outlineLevel="1" x14ac:dyDescent="0.25">
      <c r="A295" s="86" t="s">
        <v>466</v>
      </c>
      <c r="B295" s="87"/>
      <c r="C295" s="88" t="s">
        <v>467</v>
      </c>
      <c r="D295" s="89"/>
      <c r="E295" s="89"/>
      <c r="F295" s="89"/>
      <c r="G295" s="90"/>
      <c r="H295" s="23" t="s">
        <v>33</v>
      </c>
      <c r="I295" s="24">
        <v>28.263000000000002</v>
      </c>
      <c r="J295" s="24">
        <v>25.704000000000001</v>
      </c>
      <c r="K295" s="27"/>
      <c r="L295" s="27"/>
      <c r="M295" s="27"/>
      <c r="N295" s="27"/>
      <c r="O295" s="27"/>
      <c r="P295" s="27"/>
      <c r="Q295" s="27"/>
      <c r="R295" s="27"/>
      <c r="S295" s="25">
        <v>0</v>
      </c>
      <c r="T295" s="66">
        <v>0</v>
      </c>
    </row>
    <row r="296" spans="1:20" s="26" customFormat="1" outlineLevel="1" x14ac:dyDescent="0.25">
      <c r="A296" s="86" t="s">
        <v>468</v>
      </c>
      <c r="B296" s="87"/>
      <c r="C296" s="107" t="s">
        <v>411</v>
      </c>
      <c r="D296" s="108"/>
      <c r="E296" s="108"/>
      <c r="F296" s="108"/>
      <c r="G296" s="109"/>
      <c r="H296" s="23" t="s">
        <v>33</v>
      </c>
      <c r="I296" s="27"/>
      <c r="J296" s="27"/>
      <c r="K296" s="27"/>
      <c r="L296" s="24"/>
      <c r="M296" s="27"/>
      <c r="N296" s="27"/>
      <c r="O296" s="27"/>
      <c r="P296" s="27"/>
      <c r="Q296" s="27"/>
      <c r="R296" s="27"/>
      <c r="S296" s="27"/>
      <c r="T296" s="23"/>
    </row>
    <row r="297" spans="1:20" s="26" customFormat="1" outlineLevel="1" x14ac:dyDescent="0.25">
      <c r="A297" s="86" t="s">
        <v>469</v>
      </c>
      <c r="B297" s="87"/>
      <c r="C297" s="88" t="s">
        <v>470</v>
      </c>
      <c r="D297" s="89"/>
      <c r="E297" s="89"/>
      <c r="F297" s="89"/>
      <c r="G297" s="90"/>
      <c r="H297" s="23" t="s">
        <v>33</v>
      </c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3"/>
    </row>
    <row r="298" spans="1:20" s="26" customFormat="1" outlineLevel="1" x14ac:dyDescent="0.25">
      <c r="A298" s="86" t="s">
        <v>471</v>
      </c>
      <c r="B298" s="87"/>
      <c r="C298" s="107" t="s">
        <v>411</v>
      </c>
      <c r="D298" s="108"/>
      <c r="E298" s="108"/>
      <c r="F298" s="108"/>
      <c r="G298" s="109"/>
      <c r="H298" s="23" t="s">
        <v>33</v>
      </c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3"/>
    </row>
    <row r="299" spans="1:20" s="26" customFormat="1" outlineLevel="1" x14ac:dyDescent="0.25">
      <c r="A299" s="86" t="s">
        <v>472</v>
      </c>
      <c r="B299" s="87"/>
      <c r="C299" s="88" t="s">
        <v>473</v>
      </c>
      <c r="D299" s="89"/>
      <c r="E299" s="89"/>
      <c r="F299" s="89"/>
      <c r="G299" s="90"/>
      <c r="H299" s="23" t="s">
        <v>33</v>
      </c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3"/>
    </row>
    <row r="300" spans="1:20" s="26" customFormat="1" outlineLevel="1" x14ac:dyDescent="0.25">
      <c r="A300" s="86" t="s">
        <v>474</v>
      </c>
      <c r="B300" s="87"/>
      <c r="C300" s="107" t="s">
        <v>411</v>
      </c>
      <c r="D300" s="108"/>
      <c r="E300" s="108"/>
      <c r="F300" s="108"/>
      <c r="G300" s="109"/>
      <c r="H300" s="23" t="s">
        <v>33</v>
      </c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3"/>
    </row>
    <row r="301" spans="1:20" s="26" customFormat="1" outlineLevel="1" x14ac:dyDescent="0.25">
      <c r="A301" s="86" t="s">
        <v>475</v>
      </c>
      <c r="B301" s="87"/>
      <c r="C301" s="88" t="s">
        <v>476</v>
      </c>
      <c r="D301" s="89"/>
      <c r="E301" s="89"/>
      <c r="F301" s="89"/>
      <c r="G301" s="90"/>
      <c r="H301" s="23" t="s">
        <v>33</v>
      </c>
      <c r="I301" s="24">
        <v>13.048999999999999</v>
      </c>
      <c r="J301" s="24">
        <v>19.038</v>
      </c>
      <c r="K301" s="27"/>
      <c r="L301" s="27"/>
      <c r="M301" s="27"/>
      <c r="N301" s="27"/>
      <c r="O301" s="27"/>
      <c r="P301" s="27"/>
      <c r="Q301" s="27"/>
      <c r="R301" s="27"/>
      <c r="S301" s="25">
        <v>0</v>
      </c>
      <c r="T301" s="66">
        <v>0</v>
      </c>
    </row>
    <row r="302" spans="1:20" s="26" customFormat="1" outlineLevel="1" x14ac:dyDescent="0.25">
      <c r="A302" s="86" t="s">
        <v>477</v>
      </c>
      <c r="B302" s="87"/>
      <c r="C302" s="107" t="s">
        <v>411</v>
      </c>
      <c r="D302" s="108"/>
      <c r="E302" s="108"/>
      <c r="F302" s="108"/>
      <c r="G302" s="109"/>
      <c r="H302" s="23" t="s">
        <v>33</v>
      </c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3"/>
    </row>
    <row r="303" spans="1:20" s="26" customFormat="1" outlineLevel="1" x14ac:dyDescent="0.25">
      <c r="A303" s="86" t="s">
        <v>478</v>
      </c>
      <c r="B303" s="87"/>
      <c r="C303" s="96" t="s">
        <v>479</v>
      </c>
      <c r="D303" s="97"/>
      <c r="E303" s="97"/>
      <c r="F303" s="97"/>
      <c r="G303" s="98"/>
      <c r="H303" s="23" t="s">
        <v>480</v>
      </c>
      <c r="I303" s="24">
        <v>110.37735731164599</v>
      </c>
      <c r="J303" s="24">
        <v>90.559588606772706</v>
      </c>
      <c r="K303" s="24">
        <v>107.13062288444344</v>
      </c>
      <c r="L303" s="24">
        <v>107.13062288444344</v>
      </c>
      <c r="M303" s="24">
        <v>107.13062288444341</v>
      </c>
      <c r="N303" s="24">
        <v>107.13062288444341</v>
      </c>
      <c r="O303" s="24">
        <v>107.14559502107035</v>
      </c>
      <c r="P303" s="24">
        <v>107.14559502107035</v>
      </c>
      <c r="Q303" s="24">
        <v>107.15996761005835</v>
      </c>
      <c r="R303" s="24">
        <v>107.15996761005835</v>
      </c>
      <c r="S303" s="81">
        <v>99.940601779949603</v>
      </c>
      <c r="T303" s="81">
        <v>99.940601779949603</v>
      </c>
    </row>
    <row r="304" spans="1:20" s="26" customFormat="1" outlineLevel="1" x14ac:dyDescent="0.25">
      <c r="A304" s="86" t="s">
        <v>481</v>
      </c>
      <c r="B304" s="87"/>
      <c r="C304" s="88" t="s">
        <v>482</v>
      </c>
      <c r="D304" s="89"/>
      <c r="E304" s="89"/>
      <c r="F304" s="89"/>
      <c r="G304" s="90"/>
      <c r="H304" s="23" t="s">
        <v>480</v>
      </c>
      <c r="I304" s="24">
        <v>100.49987918314723</v>
      </c>
      <c r="J304" s="24">
        <v>82.752323289776896</v>
      </c>
      <c r="K304" s="24">
        <v>100</v>
      </c>
      <c r="L304" s="24">
        <v>100</v>
      </c>
      <c r="M304" s="24">
        <v>100</v>
      </c>
      <c r="N304" s="24">
        <v>100</v>
      </c>
      <c r="O304" s="24">
        <v>100</v>
      </c>
      <c r="P304" s="24">
        <v>100</v>
      </c>
      <c r="Q304" s="24">
        <v>100</v>
      </c>
      <c r="R304" s="24">
        <v>100</v>
      </c>
      <c r="S304" s="81">
        <v>92.417112495097143</v>
      </c>
      <c r="T304" s="81">
        <v>92.417112495097143</v>
      </c>
    </row>
    <row r="305" spans="1:20" s="26" customFormat="1" outlineLevel="1" x14ac:dyDescent="0.25">
      <c r="A305" s="86" t="s">
        <v>483</v>
      </c>
      <c r="B305" s="87"/>
      <c r="C305" s="88" t="s">
        <v>484</v>
      </c>
      <c r="D305" s="89"/>
      <c r="E305" s="89"/>
      <c r="F305" s="89"/>
      <c r="G305" s="90"/>
      <c r="H305" s="23" t="s">
        <v>480</v>
      </c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82"/>
      <c r="T305" s="83"/>
    </row>
    <row r="306" spans="1:20" s="26" customFormat="1" outlineLevel="1" x14ac:dyDescent="0.25">
      <c r="A306" s="86" t="s">
        <v>485</v>
      </c>
      <c r="B306" s="87"/>
      <c r="C306" s="88" t="s">
        <v>486</v>
      </c>
      <c r="D306" s="89"/>
      <c r="E306" s="89"/>
      <c r="F306" s="89"/>
      <c r="G306" s="90"/>
      <c r="H306" s="23" t="s">
        <v>480</v>
      </c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82"/>
      <c r="T306" s="83"/>
    </row>
    <row r="307" spans="1:20" s="26" customFormat="1" outlineLevel="1" x14ac:dyDescent="0.25">
      <c r="A307" s="86" t="s">
        <v>487</v>
      </c>
      <c r="B307" s="87"/>
      <c r="C307" s="88" t="s">
        <v>488</v>
      </c>
      <c r="D307" s="89"/>
      <c r="E307" s="89"/>
      <c r="F307" s="89"/>
      <c r="G307" s="90"/>
      <c r="H307" s="23" t="s">
        <v>480</v>
      </c>
      <c r="I307" s="24">
        <v>100.49987918314723</v>
      </c>
      <c r="J307" s="24">
        <v>82.752323289776896</v>
      </c>
      <c r="K307" s="24">
        <v>100</v>
      </c>
      <c r="L307" s="24">
        <v>100</v>
      </c>
      <c r="M307" s="24">
        <v>100</v>
      </c>
      <c r="N307" s="24">
        <v>100</v>
      </c>
      <c r="O307" s="24">
        <v>100</v>
      </c>
      <c r="P307" s="24">
        <v>100</v>
      </c>
      <c r="Q307" s="24">
        <v>100</v>
      </c>
      <c r="R307" s="24">
        <v>100</v>
      </c>
      <c r="S307" s="81">
        <v>92.417112495097143</v>
      </c>
      <c r="T307" s="81">
        <v>92.417112495097143</v>
      </c>
    </row>
    <row r="308" spans="1:20" s="26" customFormat="1" outlineLevel="1" x14ac:dyDescent="0.25">
      <c r="A308" s="86" t="s">
        <v>489</v>
      </c>
      <c r="B308" s="87"/>
      <c r="C308" s="88" t="s">
        <v>490</v>
      </c>
      <c r="D308" s="89"/>
      <c r="E308" s="89"/>
      <c r="F308" s="89"/>
      <c r="G308" s="90"/>
      <c r="H308" s="23" t="s">
        <v>480</v>
      </c>
      <c r="I308" s="78"/>
      <c r="J308" s="27"/>
      <c r="K308" s="27"/>
      <c r="L308" s="27"/>
      <c r="M308" s="27"/>
      <c r="N308" s="27"/>
      <c r="O308" s="27"/>
      <c r="P308" s="27"/>
      <c r="Q308" s="27"/>
      <c r="R308" s="27"/>
      <c r="S308" s="82"/>
      <c r="T308" s="83"/>
    </row>
    <row r="309" spans="1:20" s="26" customFormat="1" outlineLevel="1" x14ac:dyDescent="0.25">
      <c r="A309" s="86" t="s">
        <v>491</v>
      </c>
      <c r="B309" s="87"/>
      <c r="C309" s="88" t="s">
        <v>492</v>
      </c>
      <c r="D309" s="89"/>
      <c r="E309" s="89"/>
      <c r="F309" s="89"/>
      <c r="G309" s="90"/>
      <c r="H309" s="23" t="s">
        <v>480</v>
      </c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82"/>
      <c r="T309" s="83"/>
    </row>
    <row r="310" spans="1:20" s="26" customFormat="1" outlineLevel="1" x14ac:dyDescent="0.25">
      <c r="A310" s="86" t="s">
        <v>493</v>
      </c>
      <c r="B310" s="87"/>
      <c r="C310" s="88" t="s">
        <v>494</v>
      </c>
      <c r="D310" s="89"/>
      <c r="E310" s="89"/>
      <c r="F310" s="89"/>
      <c r="G310" s="90"/>
      <c r="H310" s="23" t="s">
        <v>480</v>
      </c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82"/>
      <c r="T310" s="83"/>
    </row>
    <row r="311" spans="1:20" s="26" customFormat="1" outlineLevel="1" x14ac:dyDescent="0.25">
      <c r="A311" s="86" t="s">
        <v>495</v>
      </c>
      <c r="B311" s="87"/>
      <c r="C311" s="88" t="s">
        <v>496</v>
      </c>
      <c r="D311" s="89"/>
      <c r="E311" s="89"/>
      <c r="F311" s="89"/>
      <c r="G311" s="90"/>
      <c r="H311" s="23" t="s">
        <v>480</v>
      </c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82"/>
      <c r="T311" s="83"/>
    </row>
    <row r="312" spans="1:20" s="26" customFormat="1" outlineLevel="1" x14ac:dyDescent="0.25">
      <c r="A312" s="86" t="s">
        <v>497</v>
      </c>
      <c r="B312" s="87"/>
      <c r="C312" s="88" t="s">
        <v>498</v>
      </c>
      <c r="D312" s="89"/>
      <c r="E312" s="89"/>
      <c r="F312" s="89"/>
      <c r="G312" s="90"/>
      <c r="H312" s="23" t="s">
        <v>480</v>
      </c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82"/>
      <c r="T312" s="83"/>
    </row>
    <row r="313" spans="1:20" s="26" customFormat="1" outlineLevel="1" x14ac:dyDescent="0.25">
      <c r="A313" s="86" t="s">
        <v>499</v>
      </c>
      <c r="B313" s="87"/>
      <c r="C313" s="88" t="s">
        <v>500</v>
      </c>
      <c r="D313" s="89"/>
      <c r="E313" s="89"/>
      <c r="F313" s="89"/>
      <c r="G313" s="90"/>
      <c r="H313" s="23" t="s">
        <v>480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81">
        <v>0</v>
      </c>
      <c r="T313" s="81">
        <v>0</v>
      </c>
    </row>
    <row r="314" spans="1:20" s="26" customFormat="1" outlineLevel="1" x14ac:dyDescent="0.25">
      <c r="A314" s="86" t="s">
        <v>501</v>
      </c>
      <c r="B314" s="87"/>
      <c r="C314" s="107" t="s">
        <v>57</v>
      </c>
      <c r="D314" s="108"/>
      <c r="E314" s="108"/>
      <c r="F314" s="108"/>
      <c r="G314" s="109"/>
      <c r="H314" s="23" t="s">
        <v>480</v>
      </c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3"/>
    </row>
    <row r="315" spans="1:20" s="26" customFormat="1" ht="9" outlineLevel="1" thickBot="1" x14ac:dyDescent="0.3">
      <c r="A315" s="91" t="s">
        <v>502</v>
      </c>
      <c r="B315" s="92"/>
      <c r="C315" s="152" t="s">
        <v>59</v>
      </c>
      <c r="D315" s="153"/>
      <c r="E315" s="153"/>
      <c r="F315" s="153"/>
      <c r="G315" s="154"/>
      <c r="H315" s="61" t="s">
        <v>480</v>
      </c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1"/>
    </row>
    <row r="316" spans="1:20" s="26" customFormat="1" ht="11.25" thickBot="1" x14ac:dyDescent="0.25">
      <c r="A316" s="149" t="s">
        <v>503</v>
      </c>
      <c r="B316" s="150"/>
      <c r="C316" s="150"/>
      <c r="D316" s="150"/>
      <c r="E316" s="150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  <c r="P316" s="150"/>
      <c r="Q316" s="150"/>
      <c r="R316" s="150"/>
      <c r="S316" s="150"/>
      <c r="T316" s="151"/>
    </row>
    <row r="317" spans="1:20" s="22" customFormat="1" x14ac:dyDescent="0.25">
      <c r="A317" s="110" t="s">
        <v>504</v>
      </c>
      <c r="B317" s="111"/>
      <c r="C317" s="112" t="s">
        <v>505</v>
      </c>
      <c r="D317" s="113"/>
      <c r="E317" s="113"/>
      <c r="F317" s="113"/>
      <c r="G317" s="114"/>
      <c r="H317" s="28" t="s">
        <v>238</v>
      </c>
      <c r="I317" s="38" t="s">
        <v>506</v>
      </c>
      <c r="J317" s="38" t="s">
        <v>506</v>
      </c>
      <c r="K317" s="38" t="s">
        <v>506</v>
      </c>
      <c r="L317" s="38" t="s">
        <v>506</v>
      </c>
      <c r="M317" s="38" t="s">
        <v>506</v>
      </c>
      <c r="N317" s="38" t="s">
        <v>506</v>
      </c>
      <c r="O317" s="38" t="s">
        <v>506</v>
      </c>
      <c r="P317" s="38" t="s">
        <v>506</v>
      </c>
      <c r="Q317" s="38" t="s">
        <v>506</v>
      </c>
      <c r="R317" s="38" t="s">
        <v>506</v>
      </c>
      <c r="S317" s="38" t="s">
        <v>506</v>
      </c>
      <c r="T317" s="28" t="s">
        <v>506</v>
      </c>
    </row>
    <row r="318" spans="1:20" s="26" customFormat="1" outlineLevel="1" x14ac:dyDescent="0.25">
      <c r="A318" s="86" t="s">
        <v>507</v>
      </c>
      <c r="B318" s="87"/>
      <c r="C318" s="96" t="s">
        <v>508</v>
      </c>
      <c r="D318" s="97"/>
      <c r="E318" s="97"/>
      <c r="F318" s="97"/>
      <c r="G318" s="98"/>
      <c r="H318" s="23" t="s">
        <v>509</v>
      </c>
      <c r="I318" s="78">
        <v>37.049999999999997</v>
      </c>
      <c r="J318" s="78">
        <v>37.049999999999997</v>
      </c>
      <c r="K318" s="78">
        <v>38.049999999999997</v>
      </c>
      <c r="L318" s="78">
        <v>38.049999999999997</v>
      </c>
      <c r="M318" s="78">
        <v>38.049999999999997</v>
      </c>
      <c r="N318" s="78">
        <v>38.049999999999997</v>
      </c>
      <c r="O318" s="78">
        <v>38.049999999999997</v>
      </c>
      <c r="P318" s="78">
        <v>38.049999999999997</v>
      </c>
      <c r="Q318" s="78">
        <v>38.049999999999997</v>
      </c>
      <c r="R318" s="78">
        <v>38.049999999999997</v>
      </c>
      <c r="S318" s="79">
        <v>38.049999999999997</v>
      </c>
      <c r="T318" s="80">
        <v>38.049999999999997</v>
      </c>
    </row>
    <row r="319" spans="1:20" s="26" customFormat="1" outlineLevel="1" x14ac:dyDescent="0.25">
      <c r="A319" s="86" t="s">
        <v>510</v>
      </c>
      <c r="B319" s="87"/>
      <c r="C319" s="96" t="s">
        <v>511</v>
      </c>
      <c r="D319" s="97"/>
      <c r="E319" s="97"/>
      <c r="F319" s="97"/>
      <c r="G319" s="98"/>
      <c r="H319" s="23" t="s">
        <v>512</v>
      </c>
      <c r="I319" s="78">
        <v>1.1200000000000001</v>
      </c>
      <c r="J319" s="78">
        <v>1.1200000000000001</v>
      </c>
      <c r="K319" s="78">
        <v>1.1200000000000001</v>
      </c>
      <c r="L319" s="78">
        <v>1.1200000000000001</v>
      </c>
      <c r="M319" s="78">
        <v>1.1200000000000001</v>
      </c>
      <c r="N319" s="78">
        <v>1.1200000000000001</v>
      </c>
      <c r="O319" s="78">
        <v>1.1200000000000001</v>
      </c>
      <c r="P319" s="78">
        <v>1.1200000000000001</v>
      </c>
      <c r="Q319" s="78">
        <v>1.1200000000000001</v>
      </c>
      <c r="R319" s="78">
        <v>1.1200000000000001</v>
      </c>
      <c r="S319" s="79">
        <v>1.1200000000000001</v>
      </c>
      <c r="T319" s="80">
        <v>1.1200000000000001</v>
      </c>
    </row>
    <row r="320" spans="1:20" s="26" customFormat="1" outlineLevel="1" x14ac:dyDescent="0.25">
      <c r="A320" s="86" t="s">
        <v>513</v>
      </c>
      <c r="B320" s="87"/>
      <c r="C320" s="96" t="s">
        <v>514</v>
      </c>
      <c r="D320" s="97"/>
      <c r="E320" s="97"/>
      <c r="F320" s="97"/>
      <c r="G320" s="98"/>
      <c r="H320" s="23" t="s">
        <v>509</v>
      </c>
      <c r="I320" s="78">
        <v>37.049999999999997</v>
      </c>
      <c r="J320" s="78">
        <v>37.049999999999997</v>
      </c>
      <c r="K320" s="78">
        <v>38.049999999999997</v>
      </c>
      <c r="L320" s="78">
        <v>38.049999999999997</v>
      </c>
      <c r="M320" s="78">
        <v>38.049999999999997</v>
      </c>
      <c r="N320" s="78">
        <v>38.049999999999997</v>
      </c>
      <c r="O320" s="78">
        <v>38.049999999999997</v>
      </c>
      <c r="P320" s="78">
        <v>38.049999999999997</v>
      </c>
      <c r="Q320" s="78">
        <v>38.049999999999997</v>
      </c>
      <c r="R320" s="78">
        <v>38.049999999999997</v>
      </c>
      <c r="S320" s="79">
        <v>38.049999999999997</v>
      </c>
      <c r="T320" s="80">
        <v>38.049999999999997</v>
      </c>
    </row>
    <row r="321" spans="1:20" s="26" customFormat="1" outlineLevel="1" x14ac:dyDescent="0.25">
      <c r="A321" s="86" t="s">
        <v>515</v>
      </c>
      <c r="B321" s="87"/>
      <c r="C321" s="96" t="s">
        <v>516</v>
      </c>
      <c r="D321" s="97"/>
      <c r="E321" s="97"/>
      <c r="F321" s="97"/>
      <c r="G321" s="98"/>
      <c r="H321" s="23" t="s">
        <v>512</v>
      </c>
      <c r="I321" s="78">
        <v>1.0900000000000001</v>
      </c>
      <c r="J321" s="78">
        <v>1.0900000000000001</v>
      </c>
      <c r="K321" s="78">
        <v>1.0900000000000001</v>
      </c>
      <c r="L321" s="78">
        <v>1.0900000000000001</v>
      </c>
      <c r="M321" s="78">
        <v>1.0900000000000001</v>
      </c>
      <c r="N321" s="78">
        <v>1.0900000000000001</v>
      </c>
      <c r="O321" s="78">
        <v>1.0900000000000001</v>
      </c>
      <c r="P321" s="78">
        <v>1.0900000000000001</v>
      </c>
      <c r="Q321" s="78">
        <v>1.0900000000000001</v>
      </c>
      <c r="R321" s="78">
        <v>1.0900000000000001</v>
      </c>
      <c r="S321" s="79">
        <v>1.0900000000000001</v>
      </c>
      <c r="T321" s="80">
        <v>1.0900000000000001</v>
      </c>
    </row>
    <row r="322" spans="1:20" s="26" customFormat="1" outlineLevel="1" x14ac:dyDescent="0.25">
      <c r="A322" s="86" t="s">
        <v>517</v>
      </c>
      <c r="B322" s="87"/>
      <c r="C322" s="96" t="s">
        <v>518</v>
      </c>
      <c r="D322" s="97"/>
      <c r="E322" s="97"/>
      <c r="F322" s="97"/>
      <c r="G322" s="98"/>
      <c r="H322" s="23" t="s">
        <v>519</v>
      </c>
      <c r="I322" s="24">
        <v>102.85997199999998</v>
      </c>
      <c r="J322" s="24">
        <v>102.1238218</v>
      </c>
      <c r="K322" s="24">
        <v>102.8599</v>
      </c>
      <c r="L322" s="24">
        <v>102.8599</v>
      </c>
      <c r="M322" s="24">
        <v>102.47703905000002</v>
      </c>
      <c r="N322" s="24">
        <v>102.47703905000002</v>
      </c>
      <c r="O322" s="24">
        <v>102.47703905000002</v>
      </c>
      <c r="P322" s="24">
        <v>102.47703905000002</v>
      </c>
      <c r="Q322" s="24">
        <v>102.47703905000002</v>
      </c>
      <c r="R322" s="24">
        <v>102.47703905000002</v>
      </c>
      <c r="S322" s="81">
        <v>513.15098914999999</v>
      </c>
      <c r="T322" s="81">
        <v>512.4148389500001</v>
      </c>
    </row>
    <row r="323" spans="1:20" s="26" customFormat="1" outlineLevel="1" x14ac:dyDescent="0.25">
      <c r="A323" s="86" t="s">
        <v>520</v>
      </c>
      <c r="B323" s="87"/>
      <c r="C323" s="96" t="s">
        <v>521</v>
      </c>
      <c r="D323" s="97"/>
      <c r="E323" s="97"/>
      <c r="F323" s="97"/>
      <c r="G323" s="98"/>
      <c r="H323" s="23" t="s">
        <v>238</v>
      </c>
      <c r="I323" s="27" t="s">
        <v>506</v>
      </c>
      <c r="J323" s="27" t="s">
        <v>506</v>
      </c>
      <c r="K323" s="27" t="s">
        <v>506</v>
      </c>
      <c r="L323" s="27" t="s">
        <v>506</v>
      </c>
      <c r="M323" s="27" t="s">
        <v>506</v>
      </c>
      <c r="N323" s="27" t="s">
        <v>506</v>
      </c>
      <c r="O323" s="27" t="s">
        <v>506</v>
      </c>
      <c r="P323" s="27" t="s">
        <v>506</v>
      </c>
      <c r="Q323" s="27" t="s">
        <v>506</v>
      </c>
      <c r="R323" s="27" t="s">
        <v>506</v>
      </c>
      <c r="S323" s="82" t="s">
        <v>506</v>
      </c>
      <c r="T323" s="83" t="s">
        <v>506</v>
      </c>
    </row>
    <row r="324" spans="1:20" s="26" customFormat="1" outlineLevel="1" x14ac:dyDescent="0.25">
      <c r="A324" s="86" t="s">
        <v>522</v>
      </c>
      <c r="B324" s="87"/>
      <c r="C324" s="88" t="s">
        <v>523</v>
      </c>
      <c r="D324" s="89"/>
      <c r="E324" s="89"/>
      <c r="F324" s="89"/>
      <c r="G324" s="90"/>
      <c r="H324" s="23" t="s">
        <v>519</v>
      </c>
      <c r="I324" s="24">
        <v>101.443428412</v>
      </c>
      <c r="J324" s="24">
        <v>100.72805611</v>
      </c>
      <c r="K324" s="24">
        <v>101.44505152638304</v>
      </c>
      <c r="L324" s="24">
        <v>101.44505152638304</v>
      </c>
      <c r="M324" s="24">
        <v>101.07088441099999</v>
      </c>
      <c r="N324" s="24">
        <v>101.07088441099999</v>
      </c>
      <c r="O324" s="24">
        <v>101.07088441099999</v>
      </c>
      <c r="P324" s="24">
        <v>101.07088441099999</v>
      </c>
      <c r="Q324" s="24">
        <v>101.07088441099999</v>
      </c>
      <c r="R324" s="24">
        <v>101.07088441099999</v>
      </c>
      <c r="S324" s="81">
        <v>506.10113317138308</v>
      </c>
      <c r="T324" s="81">
        <v>505.38576086938303</v>
      </c>
    </row>
    <row r="325" spans="1:20" s="26" customFormat="1" outlineLevel="1" x14ac:dyDescent="0.25">
      <c r="A325" s="86" t="s">
        <v>524</v>
      </c>
      <c r="B325" s="87"/>
      <c r="C325" s="88" t="s">
        <v>525</v>
      </c>
      <c r="D325" s="89"/>
      <c r="E325" s="89"/>
      <c r="F325" s="89"/>
      <c r="G325" s="90"/>
      <c r="H325" s="23" t="s">
        <v>526</v>
      </c>
      <c r="I325" s="24">
        <v>1.3851600000000004</v>
      </c>
      <c r="J325" s="24">
        <v>1.3056270000000001</v>
      </c>
      <c r="K325" s="24">
        <v>1.461368</v>
      </c>
      <c r="L325" s="24">
        <v>1.461368</v>
      </c>
      <c r="M325" s="24">
        <v>1.4206906666666672</v>
      </c>
      <c r="N325" s="24">
        <v>1.4206906666666672</v>
      </c>
      <c r="O325" s="24">
        <v>1.4206906666666672</v>
      </c>
      <c r="P325" s="24">
        <v>1.4206906666666672</v>
      </c>
      <c r="Q325" s="24">
        <v>1.4206906666666672</v>
      </c>
      <c r="R325" s="24">
        <v>1.4206906666666672</v>
      </c>
      <c r="S325" s="81">
        <v>7.1086000000000018</v>
      </c>
      <c r="T325" s="81">
        <v>7.0290670000000013</v>
      </c>
    </row>
    <row r="326" spans="1:20" s="26" customFormat="1" outlineLevel="1" x14ac:dyDescent="0.25">
      <c r="A326" s="86" t="s">
        <v>527</v>
      </c>
      <c r="B326" s="87"/>
      <c r="C326" s="96" t="s">
        <v>528</v>
      </c>
      <c r="D326" s="97"/>
      <c r="E326" s="97"/>
      <c r="F326" s="97"/>
      <c r="G326" s="98"/>
      <c r="H326" s="23" t="s">
        <v>238</v>
      </c>
      <c r="I326" s="27" t="s">
        <v>506</v>
      </c>
      <c r="J326" s="27" t="s">
        <v>506</v>
      </c>
      <c r="K326" s="27" t="s">
        <v>506</v>
      </c>
      <c r="L326" s="27" t="s">
        <v>506</v>
      </c>
      <c r="M326" s="27" t="s">
        <v>506</v>
      </c>
      <c r="N326" s="27" t="s">
        <v>506</v>
      </c>
      <c r="O326" s="27" t="s">
        <v>506</v>
      </c>
      <c r="P326" s="27" t="s">
        <v>506</v>
      </c>
      <c r="Q326" s="27"/>
      <c r="R326" s="27"/>
      <c r="S326" s="27" t="s">
        <v>506</v>
      </c>
      <c r="T326" s="23" t="s">
        <v>506</v>
      </c>
    </row>
    <row r="327" spans="1:20" s="26" customFormat="1" outlineLevel="1" x14ac:dyDescent="0.25">
      <c r="A327" s="86" t="s">
        <v>529</v>
      </c>
      <c r="B327" s="87"/>
      <c r="C327" s="88" t="s">
        <v>523</v>
      </c>
      <c r="D327" s="89"/>
      <c r="E327" s="89"/>
      <c r="F327" s="89"/>
      <c r="G327" s="90"/>
      <c r="H327" s="23" t="s">
        <v>519</v>
      </c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3"/>
    </row>
    <row r="328" spans="1:20" s="26" customFormat="1" outlineLevel="1" x14ac:dyDescent="0.25">
      <c r="A328" s="86" t="s">
        <v>530</v>
      </c>
      <c r="B328" s="87"/>
      <c r="C328" s="88" t="s">
        <v>531</v>
      </c>
      <c r="D328" s="89"/>
      <c r="E328" s="89"/>
      <c r="F328" s="89"/>
      <c r="G328" s="90"/>
      <c r="H328" s="23" t="s">
        <v>509</v>
      </c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3"/>
    </row>
    <row r="329" spans="1:20" s="26" customFormat="1" outlineLevel="1" x14ac:dyDescent="0.25">
      <c r="A329" s="86" t="s">
        <v>532</v>
      </c>
      <c r="B329" s="87"/>
      <c r="C329" s="88" t="s">
        <v>525</v>
      </c>
      <c r="D329" s="89"/>
      <c r="E329" s="89"/>
      <c r="F329" s="89"/>
      <c r="G329" s="90"/>
      <c r="H329" s="23" t="s">
        <v>526</v>
      </c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3"/>
    </row>
    <row r="330" spans="1:20" s="26" customFormat="1" outlineLevel="1" x14ac:dyDescent="0.25">
      <c r="A330" s="86" t="s">
        <v>533</v>
      </c>
      <c r="B330" s="87"/>
      <c r="C330" s="96" t="s">
        <v>534</v>
      </c>
      <c r="D330" s="97"/>
      <c r="E330" s="97"/>
      <c r="F330" s="97"/>
      <c r="G330" s="98"/>
      <c r="H330" s="23" t="s">
        <v>238</v>
      </c>
      <c r="I330" s="27" t="s">
        <v>506</v>
      </c>
      <c r="J330" s="27" t="s">
        <v>506</v>
      </c>
      <c r="K330" s="27" t="s">
        <v>506</v>
      </c>
      <c r="L330" s="27" t="s">
        <v>506</v>
      </c>
      <c r="M330" s="27" t="s">
        <v>506</v>
      </c>
      <c r="N330" s="27" t="s">
        <v>506</v>
      </c>
      <c r="O330" s="27" t="s">
        <v>506</v>
      </c>
      <c r="P330" s="27" t="s">
        <v>506</v>
      </c>
      <c r="Q330" s="27" t="s">
        <v>506</v>
      </c>
      <c r="R330" s="27" t="s">
        <v>506</v>
      </c>
      <c r="S330" s="27" t="s">
        <v>506</v>
      </c>
      <c r="T330" s="23" t="s">
        <v>506</v>
      </c>
    </row>
    <row r="331" spans="1:20" s="26" customFormat="1" outlineLevel="1" x14ac:dyDescent="0.25">
      <c r="A331" s="86" t="s">
        <v>535</v>
      </c>
      <c r="B331" s="87"/>
      <c r="C331" s="88" t="s">
        <v>523</v>
      </c>
      <c r="D331" s="89"/>
      <c r="E331" s="89"/>
      <c r="F331" s="89"/>
      <c r="G331" s="90"/>
      <c r="H331" s="23" t="s">
        <v>519</v>
      </c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3"/>
    </row>
    <row r="332" spans="1:20" s="26" customFormat="1" outlineLevel="1" x14ac:dyDescent="0.25">
      <c r="A332" s="86" t="s">
        <v>536</v>
      </c>
      <c r="B332" s="87"/>
      <c r="C332" s="88" t="s">
        <v>525</v>
      </c>
      <c r="D332" s="89"/>
      <c r="E332" s="89"/>
      <c r="F332" s="89"/>
      <c r="G332" s="90"/>
      <c r="H332" s="23" t="s">
        <v>526</v>
      </c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3"/>
    </row>
    <row r="333" spans="1:20" s="26" customFormat="1" outlineLevel="1" x14ac:dyDescent="0.25">
      <c r="A333" s="86" t="s">
        <v>537</v>
      </c>
      <c r="B333" s="87"/>
      <c r="C333" s="96" t="s">
        <v>538</v>
      </c>
      <c r="D333" s="97"/>
      <c r="E333" s="97"/>
      <c r="F333" s="97"/>
      <c r="G333" s="98"/>
      <c r="H333" s="23" t="s">
        <v>238</v>
      </c>
      <c r="I333" s="27" t="s">
        <v>506</v>
      </c>
      <c r="J333" s="27" t="s">
        <v>506</v>
      </c>
      <c r="K333" s="27" t="s">
        <v>506</v>
      </c>
      <c r="L333" s="27" t="s">
        <v>506</v>
      </c>
      <c r="M333" s="27" t="s">
        <v>506</v>
      </c>
      <c r="N333" s="27" t="s">
        <v>506</v>
      </c>
      <c r="O333" s="27" t="s">
        <v>506</v>
      </c>
      <c r="P333" s="27" t="s">
        <v>506</v>
      </c>
      <c r="Q333" s="27" t="s">
        <v>506</v>
      </c>
      <c r="R333" s="27" t="s">
        <v>506</v>
      </c>
      <c r="S333" s="27" t="s">
        <v>506</v>
      </c>
      <c r="T333" s="23" t="s">
        <v>506</v>
      </c>
    </row>
    <row r="334" spans="1:20" s="26" customFormat="1" outlineLevel="1" x14ac:dyDescent="0.25">
      <c r="A334" s="86" t="s">
        <v>539</v>
      </c>
      <c r="B334" s="87"/>
      <c r="C334" s="88" t="s">
        <v>523</v>
      </c>
      <c r="D334" s="89"/>
      <c r="E334" s="89"/>
      <c r="F334" s="89"/>
      <c r="G334" s="90"/>
      <c r="H334" s="23" t="s">
        <v>519</v>
      </c>
      <c r="I334" s="24">
        <v>88.844329999999999</v>
      </c>
      <c r="J334" s="24">
        <v>89.445093999999997</v>
      </c>
      <c r="K334" s="24">
        <v>88.84575152638304</v>
      </c>
      <c r="L334" s="24">
        <v>88.84575152638304</v>
      </c>
      <c r="M334" s="24">
        <v>89.144711999999998</v>
      </c>
      <c r="N334" s="24">
        <v>89.144711999999998</v>
      </c>
      <c r="O334" s="24">
        <v>89.144711999999998</v>
      </c>
      <c r="P334" s="24">
        <v>89.144711999999998</v>
      </c>
      <c r="Q334" s="24">
        <v>89.144711999999998</v>
      </c>
      <c r="R334" s="24">
        <v>89.144711999999998</v>
      </c>
      <c r="S334" s="81">
        <v>445.12421752638306</v>
      </c>
      <c r="T334" s="81">
        <v>445.72498152638309</v>
      </c>
    </row>
    <row r="335" spans="1:20" s="26" customFormat="1" outlineLevel="1" x14ac:dyDescent="0.25">
      <c r="A335" s="86" t="s">
        <v>540</v>
      </c>
      <c r="B335" s="87"/>
      <c r="C335" s="88" t="s">
        <v>531</v>
      </c>
      <c r="D335" s="89"/>
      <c r="E335" s="89"/>
      <c r="F335" s="89"/>
      <c r="G335" s="90"/>
      <c r="H335" s="23" t="s">
        <v>509</v>
      </c>
      <c r="I335" s="24"/>
      <c r="J335" s="27"/>
      <c r="K335" s="27"/>
      <c r="L335" s="24"/>
      <c r="M335" s="24"/>
      <c r="N335" s="24"/>
      <c r="O335" s="24"/>
      <c r="P335" s="24"/>
      <c r="Q335" s="24"/>
      <c r="R335" s="24"/>
      <c r="S335" s="24"/>
      <c r="T335" s="24"/>
    </row>
    <row r="336" spans="1:20" s="26" customFormat="1" outlineLevel="1" x14ac:dyDescent="0.25">
      <c r="A336" s="86" t="s">
        <v>541</v>
      </c>
      <c r="B336" s="87"/>
      <c r="C336" s="88" t="s">
        <v>525</v>
      </c>
      <c r="D336" s="89"/>
      <c r="E336" s="89"/>
      <c r="F336" s="89"/>
      <c r="G336" s="90"/>
      <c r="H336" s="23" t="s">
        <v>526</v>
      </c>
      <c r="I336" s="24"/>
      <c r="J336" s="24"/>
      <c r="K336" s="27"/>
      <c r="L336" s="24"/>
      <c r="M336" s="24"/>
      <c r="N336" s="24"/>
      <c r="O336" s="24"/>
      <c r="P336" s="24"/>
      <c r="Q336" s="24"/>
      <c r="R336" s="24"/>
      <c r="S336" s="24"/>
      <c r="T336" s="24"/>
    </row>
    <row r="337" spans="1:20" s="22" customFormat="1" x14ac:dyDescent="0.25">
      <c r="A337" s="110" t="s">
        <v>542</v>
      </c>
      <c r="B337" s="111"/>
      <c r="C337" s="112" t="s">
        <v>543</v>
      </c>
      <c r="D337" s="113"/>
      <c r="E337" s="113"/>
      <c r="F337" s="113"/>
      <c r="G337" s="114"/>
      <c r="H337" s="28" t="s">
        <v>238</v>
      </c>
      <c r="I337" s="38" t="s">
        <v>506</v>
      </c>
      <c r="J337" s="38" t="s">
        <v>506</v>
      </c>
      <c r="K337" s="38" t="s">
        <v>506</v>
      </c>
      <c r="L337" s="38" t="s">
        <v>506</v>
      </c>
      <c r="M337" s="38" t="s">
        <v>506</v>
      </c>
      <c r="N337" s="38" t="s">
        <v>506</v>
      </c>
      <c r="O337" s="38" t="s">
        <v>506</v>
      </c>
      <c r="P337" s="38" t="s">
        <v>506</v>
      </c>
      <c r="Q337" s="38" t="s">
        <v>506</v>
      </c>
      <c r="R337" s="38" t="s">
        <v>506</v>
      </c>
      <c r="S337" s="38" t="s">
        <v>506</v>
      </c>
      <c r="T337" s="28" t="s">
        <v>506</v>
      </c>
    </row>
    <row r="338" spans="1:20" s="26" customFormat="1" outlineLevel="1" x14ac:dyDescent="0.25">
      <c r="A338" s="86" t="s">
        <v>544</v>
      </c>
      <c r="B338" s="87"/>
      <c r="C338" s="96" t="s">
        <v>545</v>
      </c>
      <c r="D338" s="97"/>
      <c r="E338" s="97"/>
      <c r="F338" s="97"/>
      <c r="G338" s="98"/>
      <c r="H338" s="23" t="s">
        <v>519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3"/>
    </row>
    <row r="339" spans="1:20" s="26" customFormat="1" outlineLevel="1" x14ac:dyDescent="0.25">
      <c r="A339" s="86" t="s">
        <v>546</v>
      </c>
      <c r="B339" s="87"/>
      <c r="C339" s="88" t="s">
        <v>547</v>
      </c>
      <c r="D339" s="89"/>
      <c r="E339" s="89"/>
      <c r="F339" s="89"/>
      <c r="G339" s="90"/>
      <c r="H339" s="23" t="s">
        <v>519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3"/>
    </row>
    <row r="340" spans="1:20" s="26" customFormat="1" outlineLevel="1" x14ac:dyDescent="0.25">
      <c r="A340" s="86" t="s">
        <v>548</v>
      </c>
      <c r="B340" s="87"/>
      <c r="C340" s="107" t="s">
        <v>549</v>
      </c>
      <c r="D340" s="108"/>
      <c r="E340" s="108"/>
      <c r="F340" s="108"/>
      <c r="G340" s="109"/>
      <c r="H340" s="23" t="s">
        <v>519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3"/>
    </row>
    <row r="341" spans="1:20" s="26" customFormat="1" outlineLevel="1" x14ac:dyDescent="0.25">
      <c r="A341" s="86" t="s">
        <v>550</v>
      </c>
      <c r="B341" s="87"/>
      <c r="C341" s="107" t="s">
        <v>551</v>
      </c>
      <c r="D341" s="108"/>
      <c r="E341" s="108"/>
      <c r="F341" s="108"/>
      <c r="G341" s="109"/>
      <c r="H341" s="23" t="s">
        <v>519</v>
      </c>
      <c r="I341" s="27"/>
      <c r="J341" s="24"/>
      <c r="K341" s="27"/>
      <c r="L341" s="27"/>
      <c r="M341" s="27"/>
      <c r="N341" s="27"/>
      <c r="O341" s="27"/>
      <c r="P341" s="27"/>
      <c r="Q341" s="27"/>
      <c r="R341" s="27"/>
      <c r="S341" s="27"/>
      <c r="T341" s="23"/>
    </row>
    <row r="342" spans="1:20" s="26" customFormat="1" outlineLevel="1" x14ac:dyDescent="0.25">
      <c r="A342" s="86" t="s">
        <v>552</v>
      </c>
      <c r="B342" s="87"/>
      <c r="C342" s="96" t="s">
        <v>553</v>
      </c>
      <c r="D342" s="97"/>
      <c r="E342" s="97"/>
      <c r="F342" s="97"/>
      <c r="G342" s="98"/>
      <c r="H342" s="23" t="s">
        <v>519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3"/>
    </row>
    <row r="343" spans="1:20" s="26" customFormat="1" outlineLevel="1" x14ac:dyDescent="0.25">
      <c r="A343" s="86" t="s">
        <v>554</v>
      </c>
      <c r="B343" s="87"/>
      <c r="C343" s="96" t="s">
        <v>555</v>
      </c>
      <c r="D343" s="97"/>
      <c r="E343" s="97"/>
      <c r="F343" s="97"/>
      <c r="G343" s="98"/>
      <c r="H343" s="23" t="s">
        <v>509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3"/>
    </row>
    <row r="344" spans="1:20" s="26" customFormat="1" outlineLevel="1" x14ac:dyDescent="0.25">
      <c r="A344" s="86" t="s">
        <v>556</v>
      </c>
      <c r="B344" s="87"/>
      <c r="C344" s="88" t="s">
        <v>557</v>
      </c>
      <c r="D344" s="89"/>
      <c r="E344" s="89"/>
      <c r="F344" s="89"/>
      <c r="G344" s="90"/>
      <c r="H344" s="23" t="s">
        <v>509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3"/>
    </row>
    <row r="345" spans="1:20" s="26" customFormat="1" outlineLevel="1" x14ac:dyDescent="0.25">
      <c r="A345" s="86" t="s">
        <v>558</v>
      </c>
      <c r="B345" s="87"/>
      <c r="C345" s="107" t="s">
        <v>549</v>
      </c>
      <c r="D345" s="108"/>
      <c r="E345" s="108"/>
      <c r="F345" s="108"/>
      <c r="G345" s="109"/>
      <c r="H345" s="23" t="s">
        <v>509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3"/>
    </row>
    <row r="346" spans="1:20" s="26" customFormat="1" outlineLevel="1" x14ac:dyDescent="0.25">
      <c r="A346" s="86" t="s">
        <v>559</v>
      </c>
      <c r="B346" s="87"/>
      <c r="C346" s="107" t="s">
        <v>551</v>
      </c>
      <c r="D346" s="108"/>
      <c r="E346" s="108"/>
      <c r="F346" s="108"/>
      <c r="G346" s="109"/>
      <c r="H346" s="23" t="s">
        <v>509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3"/>
    </row>
    <row r="347" spans="1:20" s="26" customFormat="1" outlineLevel="1" x14ac:dyDescent="0.25">
      <c r="A347" s="86" t="s">
        <v>560</v>
      </c>
      <c r="B347" s="87"/>
      <c r="C347" s="96" t="s">
        <v>561</v>
      </c>
      <c r="D347" s="97"/>
      <c r="E347" s="97"/>
      <c r="F347" s="97"/>
      <c r="G347" s="98"/>
      <c r="H347" s="23" t="s">
        <v>562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3"/>
    </row>
    <row r="348" spans="1:20" s="26" customFormat="1" outlineLevel="1" x14ac:dyDescent="0.25">
      <c r="A348" s="86" t="s">
        <v>563</v>
      </c>
      <c r="B348" s="87"/>
      <c r="C348" s="96" t="s">
        <v>564</v>
      </c>
      <c r="D348" s="97"/>
      <c r="E348" s="97"/>
      <c r="F348" s="97"/>
      <c r="G348" s="98"/>
      <c r="H348" s="23" t="s">
        <v>33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3"/>
    </row>
    <row r="349" spans="1:20" s="22" customFormat="1" x14ac:dyDescent="0.25">
      <c r="A349" s="110" t="s">
        <v>565</v>
      </c>
      <c r="B349" s="111"/>
      <c r="C349" s="112" t="s">
        <v>566</v>
      </c>
      <c r="D349" s="113"/>
      <c r="E349" s="113"/>
      <c r="F349" s="113"/>
      <c r="G349" s="114"/>
      <c r="H349" s="28" t="s">
        <v>238</v>
      </c>
      <c r="I349" s="38" t="s">
        <v>506</v>
      </c>
      <c r="J349" s="38" t="s">
        <v>506</v>
      </c>
      <c r="K349" s="38" t="s">
        <v>506</v>
      </c>
      <c r="L349" s="38" t="s">
        <v>506</v>
      </c>
      <c r="M349" s="38" t="s">
        <v>506</v>
      </c>
      <c r="N349" s="38" t="s">
        <v>506</v>
      </c>
      <c r="O349" s="38" t="s">
        <v>506</v>
      </c>
      <c r="P349" s="38" t="s">
        <v>506</v>
      </c>
      <c r="Q349" s="38" t="s">
        <v>506</v>
      </c>
      <c r="R349" s="38" t="s">
        <v>506</v>
      </c>
      <c r="S349" s="38" t="s">
        <v>506</v>
      </c>
      <c r="T349" s="28" t="s">
        <v>506</v>
      </c>
    </row>
    <row r="350" spans="1:20" s="26" customFormat="1" outlineLevel="1" x14ac:dyDescent="0.25">
      <c r="A350" s="86" t="s">
        <v>567</v>
      </c>
      <c r="B350" s="87"/>
      <c r="C350" s="96" t="s">
        <v>568</v>
      </c>
      <c r="D350" s="97"/>
      <c r="E350" s="97"/>
      <c r="F350" s="97"/>
      <c r="G350" s="98"/>
      <c r="H350" s="23" t="s">
        <v>519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3"/>
    </row>
    <row r="351" spans="1:20" s="26" customFormat="1" outlineLevel="1" x14ac:dyDescent="0.25">
      <c r="A351" s="86" t="s">
        <v>569</v>
      </c>
      <c r="B351" s="87"/>
      <c r="C351" s="96" t="s">
        <v>570</v>
      </c>
      <c r="D351" s="97"/>
      <c r="E351" s="97"/>
      <c r="F351" s="97"/>
      <c r="G351" s="98"/>
      <c r="H351" s="23" t="s">
        <v>512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3"/>
    </row>
    <row r="352" spans="1:20" s="26" customFormat="1" outlineLevel="1" x14ac:dyDescent="0.25">
      <c r="A352" s="86" t="s">
        <v>571</v>
      </c>
      <c r="B352" s="87"/>
      <c r="C352" s="96" t="s">
        <v>572</v>
      </c>
      <c r="D352" s="97"/>
      <c r="E352" s="97"/>
      <c r="F352" s="97"/>
      <c r="G352" s="98"/>
      <c r="H352" s="23" t="s">
        <v>33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3"/>
    </row>
    <row r="353" spans="1:20" s="26" customFormat="1" outlineLevel="1" x14ac:dyDescent="0.25">
      <c r="A353" s="86" t="s">
        <v>573</v>
      </c>
      <c r="B353" s="87"/>
      <c r="C353" s="96" t="s">
        <v>574</v>
      </c>
      <c r="D353" s="97"/>
      <c r="E353" s="97"/>
      <c r="F353" s="97"/>
      <c r="G353" s="98"/>
      <c r="H353" s="23" t="s">
        <v>33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3"/>
    </row>
    <row r="354" spans="1:20" s="22" customFormat="1" x14ac:dyDescent="0.25">
      <c r="A354" s="110" t="s">
        <v>575</v>
      </c>
      <c r="B354" s="111"/>
      <c r="C354" s="112" t="s">
        <v>576</v>
      </c>
      <c r="D354" s="113"/>
      <c r="E354" s="113"/>
      <c r="F354" s="113"/>
      <c r="G354" s="114"/>
      <c r="H354" s="28" t="s">
        <v>238</v>
      </c>
      <c r="I354" s="38" t="s">
        <v>506</v>
      </c>
      <c r="J354" s="38" t="s">
        <v>506</v>
      </c>
      <c r="K354" s="38" t="s">
        <v>506</v>
      </c>
      <c r="L354" s="38" t="s">
        <v>506</v>
      </c>
      <c r="M354" s="38" t="s">
        <v>506</v>
      </c>
      <c r="N354" s="38" t="s">
        <v>506</v>
      </c>
      <c r="O354" s="38" t="s">
        <v>506</v>
      </c>
      <c r="P354" s="38" t="s">
        <v>506</v>
      </c>
      <c r="Q354" s="38" t="s">
        <v>506</v>
      </c>
      <c r="R354" s="38" t="s">
        <v>506</v>
      </c>
      <c r="S354" s="38" t="s">
        <v>506</v>
      </c>
      <c r="T354" s="28" t="s">
        <v>506</v>
      </c>
    </row>
    <row r="355" spans="1:20" s="26" customFormat="1" outlineLevel="1" x14ac:dyDescent="0.25">
      <c r="A355" s="86" t="s">
        <v>577</v>
      </c>
      <c r="B355" s="87"/>
      <c r="C355" s="96" t="s">
        <v>578</v>
      </c>
      <c r="D355" s="97"/>
      <c r="E355" s="97"/>
      <c r="F355" s="97"/>
      <c r="G355" s="98"/>
      <c r="H355" s="23" t="s">
        <v>509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3"/>
    </row>
    <row r="356" spans="1:20" s="26" customFormat="1" outlineLevel="1" x14ac:dyDescent="0.25">
      <c r="A356" s="86" t="s">
        <v>579</v>
      </c>
      <c r="B356" s="87"/>
      <c r="C356" s="88" t="s">
        <v>580</v>
      </c>
      <c r="D356" s="89"/>
      <c r="E356" s="89"/>
      <c r="F356" s="89"/>
      <c r="G356" s="90"/>
      <c r="H356" s="23" t="s">
        <v>509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3"/>
    </row>
    <row r="357" spans="1:20" s="26" customFormat="1" outlineLevel="1" x14ac:dyDescent="0.25">
      <c r="A357" s="86" t="s">
        <v>581</v>
      </c>
      <c r="B357" s="87"/>
      <c r="C357" s="88" t="s">
        <v>582</v>
      </c>
      <c r="D357" s="89"/>
      <c r="E357" s="89"/>
      <c r="F357" s="89"/>
      <c r="G357" s="90"/>
      <c r="H357" s="23" t="s">
        <v>509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3"/>
    </row>
    <row r="358" spans="1:20" s="26" customFormat="1" outlineLevel="1" x14ac:dyDescent="0.25">
      <c r="A358" s="86" t="s">
        <v>583</v>
      </c>
      <c r="B358" s="87"/>
      <c r="C358" s="88" t="s">
        <v>584</v>
      </c>
      <c r="D358" s="89"/>
      <c r="E358" s="89"/>
      <c r="F358" s="89"/>
      <c r="G358" s="90"/>
      <c r="H358" s="23" t="s">
        <v>509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3"/>
    </row>
    <row r="359" spans="1:20" s="26" customFormat="1" outlineLevel="1" x14ac:dyDescent="0.25">
      <c r="A359" s="86" t="s">
        <v>585</v>
      </c>
      <c r="B359" s="87"/>
      <c r="C359" s="96" t="s">
        <v>586</v>
      </c>
      <c r="D359" s="97"/>
      <c r="E359" s="97"/>
      <c r="F359" s="97"/>
      <c r="G359" s="98"/>
      <c r="H359" s="23" t="s">
        <v>519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3"/>
    </row>
    <row r="360" spans="1:20" s="26" customFormat="1" outlineLevel="1" x14ac:dyDescent="0.25">
      <c r="A360" s="86" t="s">
        <v>587</v>
      </c>
      <c r="B360" s="87"/>
      <c r="C360" s="88" t="s">
        <v>588</v>
      </c>
      <c r="D360" s="89"/>
      <c r="E360" s="89"/>
      <c r="F360" s="89"/>
      <c r="G360" s="90"/>
      <c r="H360" s="23" t="s">
        <v>519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3"/>
    </row>
    <row r="361" spans="1:20" s="26" customFormat="1" outlineLevel="1" x14ac:dyDescent="0.25">
      <c r="A361" s="86" t="s">
        <v>589</v>
      </c>
      <c r="B361" s="87"/>
      <c r="C361" s="88" t="s">
        <v>590</v>
      </c>
      <c r="D361" s="89"/>
      <c r="E361" s="89"/>
      <c r="F361" s="89"/>
      <c r="G361" s="90"/>
      <c r="H361" s="23" t="s">
        <v>519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3"/>
    </row>
    <row r="362" spans="1:20" s="26" customFormat="1" outlineLevel="1" x14ac:dyDescent="0.25">
      <c r="A362" s="86" t="s">
        <v>591</v>
      </c>
      <c r="B362" s="87"/>
      <c r="C362" s="96" t="s">
        <v>592</v>
      </c>
      <c r="D362" s="97"/>
      <c r="E362" s="97"/>
      <c r="F362" s="97"/>
      <c r="G362" s="98"/>
      <c r="H362" s="23" t="s">
        <v>33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3"/>
    </row>
    <row r="363" spans="1:20" s="26" customFormat="1" outlineLevel="1" x14ac:dyDescent="0.25">
      <c r="A363" s="86" t="s">
        <v>593</v>
      </c>
      <c r="B363" s="87"/>
      <c r="C363" s="88" t="s">
        <v>57</v>
      </c>
      <c r="D363" s="89"/>
      <c r="E363" s="89"/>
      <c r="F363" s="89"/>
      <c r="G363" s="90"/>
      <c r="H363" s="23" t="s">
        <v>33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3"/>
    </row>
    <row r="364" spans="1:20" s="26" customFormat="1" outlineLevel="1" x14ac:dyDescent="0.25">
      <c r="A364" s="86" t="s">
        <v>594</v>
      </c>
      <c r="B364" s="87"/>
      <c r="C364" s="88" t="s">
        <v>59</v>
      </c>
      <c r="D364" s="89"/>
      <c r="E364" s="89"/>
      <c r="F364" s="89"/>
      <c r="G364" s="90"/>
      <c r="H364" s="23" t="s">
        <v>33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3"/>
    </row>
    <row r="365" spans="1:20" s="22" customFormat="1" ht="9" thickBot="1" x14ac:dyDescent="0.3">
      <c r="A365" s="130" t="s">
        <v>595</v>
      </c>
      <c r="B365" s="131"/>
      <c r="C365" s="132" t="s">
        <v>596</v>
      </c>
      <c r="D365" s="133"/>
      <c r="E365" s="133"/>
      <c r="F365" s="133"/>
      <c r="G365" s="134"/>
      <c r="H365" s="42" t="s">
        <v>597</v>
      </c>
      <c r="I365" s="43">
        <v>164.96030465949823</v>
      </c>
      <c r="J365" s="44">
        <v>168.06916922683055</v>
      </c>
      <c r="K365" s="44">
        <f>J365</f>
        <v>168.06916922683055</v>
      </c>
      <c r="L365" s="45"/>
      <c r="M365" s="44">
        <f>K365</f>
        <v>168.06916922683055</v>
      </c>
      <c r="N365" s="45"/>
      <c r="O365" s="44">
        <f>M365</f>
        <v>168.06916922683055</v>
      </c>
      <c r="P365" s="45"/>
      <c r="Q365" s="44">
        <f>O365</f>
        <v>168.06916922683055</v>
      </c>
      <c r="R365" s="45"/>
      <c r="S365" s="45"/>
      <c r="T365" s="42"/>
    </row>
    <row r="366" spans="1:20" s="26" customFormat="1" ht="12" thickBot="1" x14ac:dyDescent="0.3">
      <c r="A366" s="135" t="s">
        <v>598</v>
      </c>
      <c r="B366" s="136"/>
      <c r="C366" s="136"/>
      <c r="D366" s="136"/>
      <c r="E366" s="136"/>
      <c r="F366" s="136"/>
      <c r="G366" s="136"/>
      <c r="H366" s="136"/>
      <c r="I366" s="136"/>
      <c r="J366" s="136"/>
      <c r="K366" s="136"/>
      <c r="L366" s="136"/>
      <c r="M366" s="136"/>
      <c r="N366" s="136"/>
      <c r="O366" s="136"/>
      <c r="P366" s="136"/>
      <c r="Q366" s="136"/>
      <c r="R366" s="136"/>
      <c r="S366" s="136"/>
      <c r="T366" s="137"/>
    </row>
    <row r="367" spans="1:20" s="46" customFormat="1" ht="9.75" x14ac:dyDescent="0.15">
      <c r="A367" s="138" t="s">
        <v>16</v>
      </c>
      <c r="B367" s="139"/>
      <c r="C367" s="142" t="s">
        <v>17</v>
      </c>
      <c r="D367" s="143"/>
      <c r="E367" s="143"/>
      <c r="F367" s="143"/>
      <c r="G367" s="139"/>
      <c r="H367" s="146" t="s">
        <v>18</v>
      </c>
      <c r="I367" s="12" t="s">
        <v>19</v>
      </c>
      <c r="J367" s="12" t="s">
        <v>20</v>
      </c>
      <c r="K367" s="121" t="s">
        <v>21</v>
      </c>
      <c r="L367" s="148"/>
      <c r="M367" s="121" t="s">
        <v>22</v>
      </c>
      <c r="N367" s="148"/>
      <c r="O367" s="121" t="s">
        <v>23</v>
      </c>
      <c r="P367" s="148"/>
      <c r="Q367" s="121" t="s">
        <v>24</v>
      </c>
      <c r="R367" s="148"/>
      <c r="S367" s="121" t="s">
        <v>26</v>
      </c>
      <c r="T367" s="122"/>
    </row>
    <row r="368" spans="1:20" s="46" customFormat="1" ht="58.5" x14ac:dyDescent="0.15">
      <c r="A368" s="140"/>
      <c r="B368" s="141"/>
      <c r="C368" s="144"/>
      <c r="D368" s="145"/>
      <c r="E368" s="145"/>
      <c r="F368" s="145"/>
      <c r="G368" s="141"/>
      <c r="H368" s="147"/>
      <c r="I368" s="12" t="s">
        <v>27</v>
      </c>
      <c r="J368" s="12" t="s">
        <v>599</v>
      </c>
      <c r="K368" s="12" t="s">
        <v>28</v>
      </c>
      <c r="L368" s="12" t="s">
        <v>600</v>
      </c>
      <c r="M368" s="12" t="s">
        <v>28</v>
      </c>
      <c r="N368" s="12" t="s">
        <v>29</v>
      </c>
      <c r="O368" s="12" t="s">
        <v>28</v>
      </c>
      <c r="P368" s="12" t="s">
        <v>29</v>
      </c>
      <c r="Q368" s="12" t="s">
        <v>28</v>
      </c>
      <c r="R368" s="12" t="s">
        <v>29</v>
      </c>
      <c r="S368" s="12" t="s">
        <v>28</v>
      </c>
      <c r="T368" s="14" t="s">
        <v>29</v>
      </c>
    </row>
    <row r="369" spans="1:20" s="49" customFormat="1" ht="9" thickBot="1" x14ac:dyDescent="0.3">
      <c r="A369" s="123">
        <v>1</v>
      </c>
      <c r="B369" s="124"/>
      <c r="C369" s="125">
        <v>2</v>
      </c>
      <c r="D369" s="126"/>
      <c r="E369" s="126"/>
      <c r="F369" s="126"/>
      <c r="G369" s="124"/>
      <c r="H369" s="47">
        <v>3</v>
      </c>
      <c r="I369" s="48">
        <v>5</v>
      </c>
      <c r="J369" s="48">
        <v>6</v>
      </c>
      <c r="K369" s="48">
        <v>7</v>
      </c>
      <c r="L369" s="48">
        <v>8</v>
      </c>
      <c r="M369" s="48">
        <v>9</v>
      </c>
      <c r="N369" s="48">
        <v>10</v>
      </c>
      <c r="O369" s="48">
        <v>11</v>
      </c>
      <c r="P369" s="48">
        <v>12</v>
      </c>
      <c r="Q369" s="48"/>
      <c r="R369" s="48"/>
      <c r="S369" s="48">
        <v>13</v>
      </c>
      <c r="T369" s="47">
        <v>14</v>
      </c>
    </row>
    <row r="370" spans="1:20" s="26" customFormat="1" x14ac:dyDescent="0.25">
      <c r="A370" s="127" t="s">
        <v>601</v>
      </c>
      <c r="B370" s="128"/>
      <c r="C370" s="128"/>
      <c r="D370" s="128"/>
      <c r="E370" s="128"/>
      <c r="F370" s="128"/>
      <c r="G370" s="129"/>
      <c r="H370" s="23" t="s">
        <v>33</v>
      </c>
      <c r="I370" s="50">
        <f>I371+I428</f>
        <v>36.745829000000001</v>
      </c>
      <c r="J370" s="50">
        <f t="shared" ref="J370:R370" si="25">J371+J428</f>
        <v>78.008891000000006</v>
      </c>
      <c r="K370" s="50">
        <f t="shared" si="25"/>
        <v>89.278333416666669</v>
      </c>
      <c r="L370" s="50">
        <f t="shared" si="25"/>
        <v>92.677500000000009</v>
      </c>
      <c r="M370" s="50">
        <f t="shared" si="25"/>
        <v>69.050833333333344</v>
      </c>
      <c r="N370" s="50">
        <f t="shared" si="25"/>
        <v>96.706666666666678</v>
      </c>
      <c r="O370" s="50">
        <f t="shared" si="25"/>
        <v>67.304166666666674</v>
      </c>
      <c r="P370" s="50">
        <f t="shared" si="25"/>
        <v>95.16749999999999</v>
      </c>
      <c r="Q370" s="50">
        <f t="shared" si="25"/>
        <v>65.36333333333333</v>
      </c>
      <c r="R370" s="50">
        <f t="shared" si="25"/>
        <v>93.261666666666656</v>
      </c>
      <c r="S370" s="27"/>
      <c r="T370" s="23"/>
    </row>
    <row r="371" spans="1:20" s="22" customFormat="1" x14ac:dyDescent="0.25">
      <c r="A371" s="110" t="s">
        <v>31</v>
      </c>
      <c r="B371" s="111"/>
      <c r="C371" s="112" t="s">
        <v>602</v>
      </c>
      <c r="D371" s="113"/>
      <c r="E371" s="113"/>
      <c r="F371" s="113"/>
      <c r="G371" s="114"/>
      <c r="H371" s="28" t="s">
        <v>33</v>
      </c>
      <c r="I371" s="30">
        <f>I372+I396+I424+I425</f>
        <v>36.745829000000001</v>
      </c>
      <c r="J371" s="30">
        <f t="shared" ref="J371:T371" si="26">J372+J396+J424+J425</f>
        <v>78.008891000000006</v>
      </c>
      <c r="K371" s="30">
        <f t="shared" si="26"/>
        <v>89.278333416666669</v>
      </c>
      <c r="L371" s="30">
        <f t="shared" si="26"/>
        <v>92.677500000000009</v>
      </c>
      <c r="M371" s="30">
        <f t="shared" si="26"/>
        <v>69.050833333333344</v>
      </c>
      <c r="N371" s="30">
        <f t="shared" si="26"/>
        <v>96.706666666666678</v>
      </c>
      <c r="O371" s="30">
        <f t="shared" si="26"/>
        <v>67.304166666666674</v>
      </c>
      <c r="P371" s="30">
        <f t="shared" si="26"/>
        <v>95.16749999999999</v>
      </c>
      <c r="Q371" s="30">
        <f t="shared" si="26"/>
        <v>65.36333333333333</v>
      </c>
      <c r="R371" s="30">
        <f t="shared" si="26"/>
        <v>93.261666666666656</v>
      </c>
      <c r="S371" s="30">
        <f t="shared" si="26"/>
        <v>290.99666675000003</v>
      </c>
      <c r="T371" s="30">
        <f t="shared" si="26"/>
        <v>377.81333333333333</v>
      </c>
    </row>
    <row r="372" spans="1:20" s="26" customFormat="1" outlineLevel="1" x14ac:dyDescent="0.25">
      <c r="A372" s="86" t="s">
        <v>34</v>
      </c>
      <c r="B372" s="87"/>
      <c r="C372" s="96" t="s">
        <v>603</v>
      </c>
      <c r="D372" s="97"/>
      <c r="E372" s="97"/>
      <c r="F372" s="97"/>
      <c r="G372" s="98"/>
      <c r="H372" s="23" t="s">
        <v>33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0</v>
      </c>
      <c r="R372" s="25">
        <v>0</v>
      </c>
      <c r="S372" s="25">
        <v>0</v>
      </c>
      <c r="T372" s="25">
        <v>0</v>
      </c>
    </row>
    <row r="373" spans="1:20" s="26" customFormat="1" outlineLevel="1" x14ac:dyDescent="0.25">
      <c r="A373" s="86" t="s">
        <v>36</v>
      </c>
      <c r="B373" s="87"/>
      <c r="C373" s="88" t="s">
        <v>604</v>
      </c>
      <c r="D373" s="89"/>
      <c r="E373" s="89"/>
      <c r="F373" s="89"/>
      <c r="G373" s="90"/>
      <c r="H373" s="23" t="s">
        <v>33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v>0</v>
      </c>
      <c r="T373" s="25">
        <v>0</v>
      </c>
    </row>
    <row r="374" spans="1:20" s="26" customFormat="1" outlineLevel="1" x14ac:dyDescent="0.25">
      <c r="A374" s="86" t="s">
        <v>605</v>
      </c>
      <c r="B374" s="87"/>
      <c r="C374" s="107" t="s">
        <v>606</v>
      </c>
      <c r="D374" s="108"/>
      <c r="E374" s="108"/>
      <c r="F374" s="108"/>
      <c r="G374" s="109"/>
      <c r="H374" s="23" t="s">
        <v>33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0</v>
      </c>
      <c r="R374" s="25">
        <v>0</v>
      </c>
      <c r="S374" s="25">
        <v>0</v>
      </c>
      <c r="T374" s="25">
        <v>0</v>
      </c>
    </row>
    <row r="375" spans="1:20" s="26" customFormat="1" outlineLevel="1" x14ac:dyDescent="0.25">
      <c r="A375" s="86" t="s">
        <v>607</v>
      </c>
      <c r="B375" s="87"/>
      <c r="C375" s="115" t="s">
        <v>37</v>
      </c>
      <c r="D375" s="116"/>
      <c r="E375" s="116"/>
      <c r="F375" s="116"/>
      <c r="G375" s="117"/>
      <c r="H375" s="23" t="s">
        <v>33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3"/>
    </row>
    <row r="376" spans="1:20" s="26" customFormat="1" outlineLevel="1" x14ac:dyDescent="0.25">
      <c r="A376" s="86" t="s">
        <v>608</v>
      </c>
      <c r="B376" s="87"/>
      <c r="C376" s="115" t="s">
        <v>39</v>
      </c>
      <c r="D376" s="116"/>
      <c r="E376" s="116"/>
      <c r="F376" s="116"/>
      <c r="G376" s="117"/>
      <c r="H376" s="23" t="s">
        <v>33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3"/>
    </row>
    <row r="377" spans="1:20" s="26" customFormat="1" outlineLevel="1" x14ac:dyDescent="0.25">
      <c r="A377" s="86" t="s">
        <v>609</v>
      </c>
      <c r="B377" s="87"/>
      <c r="C377" s="115" t="s">
        <v>41</v>
      </c>
      <c r="D377" s="116"/>
      <c r="E377" s="116"/>
      <c r="F377" s="116"/>
      <c r="G377" s="117"/>
      <c r="H377" s="23" t="s">
        <v>33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3"/>
    </row>
    <row r="378" spans="1:20" s="26" customFormat="1" outlineLevel="1" x14ac:dyDescent="0.25">
      <c r="A378" s="86" t="s">
        <v>610</v>
      </c>
      <c r="B378" s="87"/>
      <c r="C378" s="107" t="s">
        <v>611</v>
      </c>
      <c r="D378" s="108"/>
      <c r="E378" s="108"/>
      <c r="F378" s="108"/>
      <c r="G378" s="109"/>
      <c r="H378" s="23" t="s">
        <v>33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3"/>
    </row>
    <row r="379" spans="1:20" s="26" customFormat="1" outlineLevel="1" x14ac:dyDescent="0.25">
      <c r="A379" s="86" t="s">
        <v>612</v>
      </c>
      <c r="B379" s="87"/>
      <c r="C379" s="107" t="s">
        <v>613</v>
      </c>
      <c r="D379" s="108"/>
      <c r="E379" s="108"/>
      <c r="F379" s="108"/>
      <c r="G379" s="109"/>
      <c r="H379" s="23" t="s">
        <v>33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3"/>
    </row>
    <row r="380" spans="1:20" s="26" customFormat="1" outlineLevel="1" x14ac:dyDescent="0.25">
      <c r="A380" s="86" t="s">
        <v>614</v>
      </c>
      <c r="B380" s="87"/>
      <c r="C380" s="107" t="s">
        <v>615</v>
      </c>
      <c r="D380" s="108"/>
      <c r="E380" s="108"/>
      <c r="F380" s="108"/>
      <c r="G380" s="109"/>
      <c r="H380" s="23" t="s">
        <v>33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3"/>
    </row>
    <row r="381" spans="1:20" s="26" customFormat="1" outlineLevel="1" x14ac:dyDescent="0.25">
      <c r="A381" s="86" t="s">
        <v>616</v>
      </c>
      <c r="B381" s="87"/>
      <c r="C381" s="107" t="s">
        <v>617</v>
      </c>
      <c r="D381" s="108"/>
      <c r="E381" s="108"/>
      <c r="F381" s="108"/>
      <c r="G381" s="109"/>
      <c r="H381" s="23" t="s">
        <v>33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3"/>
    </row>
    <row r="382" spans="1:20" s="26" customFormat="1" outlineLevel="1" x14ac:dyDescent="0.25">
      <c r="A382" s="86" t="s">
        <v>618</v>
      </c>
      <c r="B382" s="87"/>
      <c r="C382" s="115" t="s">
        <v>619</v>
      </c>
      <c r="D382" s="116"/>
      <c r="E382" s="116"/>
      <c r="F382" s="116"/>
      <c r="G382" s="117"/>
      <c r="H382" s="23" t="s">
        <v>33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3"/>
    </row>
    <row r="383" spans="1:20" s="26" customFormat="1" outlineLevel="1" x14ac:dyDescent="0.25">
      <c r="A383" s="86" t="s">
        <v>620</v>
      </c>
      <c r="B383" s="87"/>
      <c r="C383" s="118" t="s">
        <v>621</v>
      </c>
      <c r="D383" s="119"/>
      <c r="E383" s="119"/>
      <c r="F383" s="119"/>
      <c r="G383" s="120"/>
      <c r="H383" s="23" t="s">
        <v>33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3"/>
    </row>
    <row r="384" spans="1:20" s="26" customFormat="1" outlineLevel="1" x14ac:dyDescent="0.25">
      <c r="A384" s="86" t="s">
        <v>622</v>
      </c>
      <c r="B384" s="87"/>
      <c r="C384" s="115" t="s">
        <v>623</v>
      </c>
      <c r="D384" s="116"/>
      <c r="E384" s="116"/>
      <c r="F384" s="116"/>
      <c r="G384" s="117"/>
      <c r="H384" s="23" t="s">
        <v>33</v>
      </c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3"/>
    </row>
    <row r="385" spans="1:20" s="26" customFormat="1" outlineLevel="1" x14ac:dyDescent="0.25">
      <c r="A385" s="86" t="s">
        <v>624</v>
      </c>
      <c r="B385" s="87"/>
      <c r="C385" s="118" t="s">
        <v>621</v>
      </c>
      <c r="D385" s="119"/>
      <c r="E385" s="119"/>
      <c r="F385" s="119"/>
      <c r="G385" s="120"/>
      <c r="H385" s="23" t="s">
        <v>33</v>
      </c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3"/>
    </row>
    <row r="386" spans="1:20" s="26" customFormat="1" outlineLevel="1" x14ac:dyDescent="0.25">
      <c r="A386" s="86" t="s">
        <v>625</v>
      </c>
      <c r="B386" s="87"/>
      <c r="C386" s="107" t="s">
        <v>626</v>
      </c>
      <c r="D386" s="108"/>
      <c r="E386" s="108"/>
      <c r="F386" s="108"/>
      <c r="G386" s="109"/>
      <c r="H386" s="23" t="s">
        <v>33</v>
      </c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3"/>
    </row>
    <row r="387" spans="1:20" s="26" customFormat="1" outlineLevel="1" x14ac:dyDescent="0.25">
      <c r="A387" s="86" t="s">
        <v>627</v>
      </c>
      <c r="B387" s="87"/>
      <c r="C387" s="107" t="s">
        <v>433</v>
      </c>
      <c r="D387" s="108"/>
      <c r="E387" s="108"/>
      <c r="F387" s="108"/>
      <c r="G387" s="109"/>
      <c r="H387" s="23" t="s">
        <v>33</v>
      </c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3"/>
    </row>
    <row r="388" spans="1:20" s="26" customFormat="1" outlineLevel="1" x14ac:dyDescent="0.25">
      <c r="A388" s="86" t="s">
        <v>628</v>
      </c>
      <c r="B388" s="87"/>
      <c r="C388" s="107" t="s">
        <v>629</v>
      </c>
      <c r="D388" s="108"/>
      <c r="E388" s="108"/>
      <c r="F388" s="108"/>
      <c r="G388" s="109"/>
      <c r="H388" s="23" t="s">
        <v>33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</row>
    <row r="389" spans="1:20" s="26" customFormat="1" outlineLevel="1" x14ac:dyDescent="0.25">
      <c r="A389" s="86" t="s">
        <v>630</v>
      </c>
      <c r="B389" s="87"/>
      <c r="C389" s="115" t="s">
        <v>57</v>
      </c>
      <c r="D389" s="116"/>
      <c r="E389" s="116"/>
      <c r="F389" s="116"/>
      <c r="G389" s="117"/>
      <c r="H389" s="23" t="s">
        <v>33</v>
      </c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3"/>
    </row>
    <row r="390" spans="1:20" s="26" customFormat="1" outlineLevel="1" x14ac:dyDescent="0.25">
      <c r="A390" s="86" t="s">
        <v>631</v>
      </c>
      <c r="B390" s="87"/>
      <c r="C390" s="115" t="s">
        <v>59</v>
      </c>
      <c r="D390" s="116"/>
      <c r="E390" s="116"/>
      <c r="F390" s="116"/>
      <c r="G390" s="117"/>
      <c r="H390" s="23" t="s">
        <v>33</v>
      </c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3"/>
    </row>
    <row r="391" spans="1:20" s="26" customFormat="1" outlineLevel="1" x14ac:dyDescent="0.25">
      <c r="A391" s="86" t="s">
        <v>38</v>
      </c>
      <c r="B391" s="87"/>
      <c r="C391" s="88" t="s">
        <v>632</v>
      </c>
      <c r="D391" s="89"/>
      <c r="E391" s="89"/>
      <c r="F391" s="89"/>
      <c r="G391" s="90"/>
      <c r="H391" s="23" t="s">
        <v>33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v>0</v>
      </c>
      <c r="T391" s="25">
        <v>0</v>
      </c>
    </row>
    <row r="392" spans="1:20" s="26" customFormat="1" outlineLevel="1" x14ac:dyDescent="0.25">
      <c r="A392" s="86" t="s">
        <v>633</v>
      </c>
      <c r="B392" s="87"/>
      <c r="C392" s="107" t="s">
        <v>37</v>
      </c>
      <c r="D392" s="108"/>
      <c r="E392" s="108"/>
      <c r="F392" s="108"/>
      <c r="G392" s="109"/>
      <c r="H392" s="23" t="s">
        <v>33</v>
      </c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3"/>
    </row>
    <row r="393" spans="1:20" s="26" customFormat="1" outlineLevel="1" x14ac:dyDescent="0.25">
      <c r="A393" s="86" t="s">
        <v>634</v>
      </c>
      <c r="B393" s="87"/>
      <c r="C393" s="107" t="s">
        <v>39</v>
      </c>
      <c r="D393" s="108"/>
      <c r="E393" s="108"/>
      <c r="F393" s="108"/>
      <c r="G393" s="109"/>
      <c r="H393" s="23" t="s">
        <v>33</v>
      </c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3"/>
    </row>
    <row r="394" spans="1:20" s="26" customFormat="1" outlineLevel="1" x14ac:dyDescent="0.25">
      <c r="A394" s="86" t="s">
        <v>635</v>
      </c>
      <c r="B394" s="87"/>
      <c r="C394" s="107" t="s">
        <v>41</v>
      </c>
      <c r="D394" s="108"/>
      <c r="E394" s="108"/>
      <c r="F394" s="108"/>
      <c r="G394" s="109"/>
      <c r="H394" s="23" t="s">
        <v>33</v>
      </c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3"/>
    </row>
    <row r="395" spans="1:20" s="26" customFormat="1" outlineLevel="1" x14ac:dyDescent="0.25">
      <c r="A395" s="86" t="s">
        <v>40</v>
      </c>
      <c r="B395" s="87"/>
      <c r="C395" s="88" t="s">
        <v>636</v>
      </c>
      <c r="D395" s="89"/>
      <c r="E395" s="89"/>
      <c r="F395" s="89"/>
      <c r="G395" s="90"/>
      <c r="H395" s="23" t="s">
        <v>33</v>
      </c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3"/>
    </row>
    <row r="396" spans="1:20" s="26" customFormat="1" outlineLevel="1" x14ac:dyDescent="0.25">
      <c r="A396" s="86" t="s">
        <v>42</v>
      </c>
      <c r="B396" s="87"/>
      <c r="C396" s="96" t="s">
        <v>637</v>
      </c>
      <c r="D396" s="97"/>
      <c r="E396" s="97"/>
      <c r="F396" s="97"/>
      <c r="G396" s="98"/>
      <c r="H396" s="23" t="s">
        <v>33</v>
      </c>
      <c r="I396" s="25">
        <v>36.745829000000001</v>
      </c>
      <c r="J396" s="25">
        <v>78.008891000000006</v>
      </c>
      <c r="K396" s="25">
        <v>89.278333416666669</v>
      </c>
      <c r="L396" s="25">
        <v>92.677500000000009</v>
      </c>
      <c r="M396" s="25">
        <v>69.050833333333344</v>
      </c>
      <c r="N396" s="25">
        <v>96.706666666666678</v>
      </c>
      <c r="O396" s="25">
        <v>67.304166666666674</v>
      </c>
      <c r="P396" s="25">
        <v>95.16749999999999</v>
      </c>
      <c r="Q396" s="25">
        <v>65.36333333333333</v>
      </c>
      <c r="R396" s="25">
        <v>93.261666666666656</v>
      </c>
      <c r="S396" s="25">
        <v>290.99666675000003</v>
      </c>
      <c r="T396" s="25">
        <v>377.81333333333333</v>
      </c>
    </row>
    <row r="397" spans="1:20" s="26" customFormat="1" outlineLevel="1" x14ac:dyDescent="0.25">
      <c r="A397" s="86" t="s">
        <v>638</v>
      </c>
      <c r="B397" s="87"/>
      <c r="C397" s="88" t="s">
        <v>639</v>
      </c>
      <c r="D397" s="89"/>
      <c r="E397" s="89"/>
      <c r="F397" s="89"/>
      <c r="G397" s="90"/>
      <c r="H397" s="23" t="s">
        <v>33</v>
      </c>
      <c r="I397" s="25">
        <v>36.745829000000001</v>
      </c>
      <c r="J397" s="25">
        <v>78.008891000000006</v>
      </c>
      <c r="K397" s="25">
        <v>89.278333416666669</v>
      </c>
      <c r="L397" s="25">
        <v>92.677500000000009</v>
      </c>
      <c r="M397" s="25">
        <v>69.050833333333344</v>
      </c>
      <c r="N397" s="25">
        <v>96.706666666666678</v>
      </c>
      <c r="O397" s="25">
        <v>67.304166666666674</v>
      </c>
      <c r="P397" s="25">
        <v>95.16749999999999</v>
      </c>
      <c r="Q397" s="25">
        <v>65.36333333333333</v>
      </c>
      <c r="R397" s="25">
        <v>93.261666666666656</v>
      </c>
      <c r="S397" s="25">
        <v>290.99666675000003</v>
      </c>
      <c r="T397" s="25">
        <v>377.81333333333333</v>
      </c>
    </row>
    <row r="398" spans="1:20" s="26" customFormat="1" outlineLevel="1" x14ac:dyDescent="0.25">
      <c r="A398" s="86" t="s">
        <v>640</v>
      </c>
      <c r="B398" s="87"/>
      <c r="C398" s="107" t="s">
        <v>641</v>
      </c>
      <c r="D398" s="108"/>
      <c r="E398" s="108"/>
      <c r="F398" s="108"/>
      <c r="G398" s="109"/>
      <c r="H398" s="23" t="s">
        <v>33</v>
      </c>
      <c r="I398" s="25">
        <v>6.9977280000000004</v>
      </c>
      <c r="J398" s="25">
        <v>5.4198570000000004</v>
      </c>
      <c r="K398" s="25">
        <v>31.595000000000002</v>
      </c>
      <c r="L398" s="25">
        <v>30.718333333333337</v>
      </c>
      <c r="M398" s="25">
        <v>55.89083333333334</v>
      </c>
      <c r="N398" s="25">
        <v>58.160000000000004</v>
      </c>
      <c r="O398" s="25">
        <v>11.346666666666668</v>
      </c>
      <c r="P398" s="25">
        <v>23.846666666666668</v>
      </c>
      <c r="Q398" s="25">
        <v>24.035</v>
      </c>
      <c r="R398" s="25">
        <v>24.035</v>
      </c>
      <c r="S398" s="25">
        <v>122.86750000000001</v>
      </c>
      <c r="T398" s="25">
        <v>136.76000000000002</v>
      </c>
    </row>
    <row r="399" spans="1:20" s="26" customFormat="1" outlineLevel="1" x14ac:dyDescent="0.25">
      <c r="A399" s="86" t="s">
        <v>642</v>
      </c>
      <c r="B399" s="87"/>
      <c r="C399" s="107" t="s">
        <v>37</v>
      </c>
      <c r="D399" s="108"/>
      <c r="E399" s="108"/>
      <c r="F399" s="108"/>
      <c r="G399" s="109"/>
      <c r="H399" s="23" t="s">
        <v>33</v>
      </c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3"/>
    </row>
    <row r="400" spans="1:20" s="26" customFormat="1" outlineLevel="1" x14ac:dyDescent="0.25">
      <c r="A400" s="86" t="s">
        <v>643</v>
      </c>
      <c r="B400" s="87"/>
      <c r="C400" s="107" t="s">
        <v>39</v>
      </c>
      <c r="D400" s="108"/>
      <c r="E400" s="108"/>
      <c r="F400" s="108"/>
      <c r="G400" s="109"/>
      <c r="H400" s="23" t="s">
        <v>33</v>
      </c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3"/>
    </row>
    <row r="401" spans="1:20" s="26" customFormat="1" ht="17.25" customHeight="1" outlineLevel="1" x14ac:dyDescent="0.25">
      <c r="A401" s="86" t="s">
        <v>644</v>
      </c>
      <c r="B401" s="87"/>
      <c r="C401" s="107" t="s">
        <v>41</v>
      </c>
      <c r="D401" s="108"/>
      <c r="E401" s="108"/>
      <c r="F401" s="108"/>
      <c r="G401" s="109"/>
      <c r="H401" s="23" t="s">
        <v>33</v>
      </c>
      <c r="I401" s="24">
        <v>6.9977280000000004</v>
      </c>
      <c r="J401" s="24">
        <v>5.4198570000000004</v>
      </c>
      <c r="K401" s="24">
        <v>31.595000000000002</v>
      </c>
      <c r="L401" s="24">
        <v>30.718333333333337</v>
      </c>
      <c r="M401" s="24">
        <v>55.89083333333334</v>
      </c>
      <c r="N401" s="24">
        <v>58.160000000000004</v>
      </c>
      <c r="O401" s="24">
        <v>11.346666666666668</v>
      </c>
      <c r="P401" s="24">
        <v>23.846666666666668</v>
      </c>
      <c r="Q401" s="24">
        <v>24.035</v>
      </c>
      <c r="R401" s="24">
        <v>24.035</v>
      </c>
      <c r="S401" s="24">
        <v>122.86750000000001</v>
      </c>
      <c r="T401" s="24">
        <v>136.76000000000002</v>
      </c>
    </row>
    <row r="402" spans="1:20" s="26" customFormat="1" outlineLevel="1" x14ac:dyDescent="0.25">
      <c r="A402" s="86" t="s">
        <v>645</v>
      </c>
      <c r="B402" s="87"/>
      <c r="C402" s="107" t="s">
        <v>419</v>
      </c>
      <c r="D402" s="108"/>
      <c r="E402" s="108"/>
      <c r="F402" s="108"/>
      <c r="G402" s="109"/>
      <c r="H402" s="23" t="s">
        <v>33</v>
      </c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>
        <v>0</v>
      </c>
      <c r="T402" s="24">
        <v>0</v>
      </c>
    </row>
    <row r="403" spans="1:20" s="26" customFormat="1" outlineLevel="1" x14ac:dyDescent="0.25">
      <c r="A403" s="86" t="s">
        <v>646</v>
      </c>
      <c r="B403" s="87"/>
      <c r="C403" s="107" t="s">
        <v>422</v>
      </c>
      <c r="D403" s="108"/>
      <c r="E403" s="108"/>
      <c r="F403" s="108"/>
      <c r="G403" s="109"/>
      <c r="H403" s="23" t="s">
        <v>33</v>
      </c>
      <c r="I403" s="24">
        <v>29.748101000000002</v>
      </c>
      <c r="J403" s="24">
        <v>72.589033999999998</v>
      </c>
      <c r="K403" s="24">
        <v>57.683333416666663</v>
      </c>
      <c r="L403" s="24">
        <v>61.959166666666668</v>
      </c>
      <c r="M403" s="24">
        <v>13.159999999999998</v>
      </c>
      <c r="N403" s="24">
        <v>38.546666666666667</v>
      </c>
      <c r="O403" s="24">
        <v>55.957500000000003</v>
      </c>
      <c r="P403" s="24">
        <v>71.320833333333326</v>
      </c>
      <c r="Q403" s="24">
        <v>41.328333333333333</v>
      </c>
      <c r="R403" s="24">
        <v>69.226666666666659</v>
      </c>
      <c r="S403" s="24">
        <v>168.12916675000002</v>
      </c>
      <c r="T403" s="24">
        <v>241.05333333333331</v>
      </c>
    </row>
    <row r="404" spans="1:20" s="26" customFormat="1" outlineLevel="1" x14ac:dyDescent="0.25">
      <c r="A404" s="86" t="s">
        <v>647</v>
      </c>
      <c r="B404" s="87"/>
      <c r="C404" s="107" t="s">
        <v>425</v>
      </c>
      <c r="D404" s="108"/>
      <c r="E404" s="108"/>
      <c r="F404" s="108"/>
      <c r="G404" s="109"/>
      <c r="H404" s="23" t="s">
        <v>33</v>
      </c>
      <c r="I404" s="27"/>
      <c r="J404" s="27"/>
      <c r="K404" s="27"/>
      <c r="L404" s="24"/>
      <c r="M404" s="24"/>
      <c r="N404" s="24"/>
      <c r="O404" s="24"/>
      <c r="P404" s="24"/>
      <c r="Q404" s="24"/>
      <c r="R404" s="24"/>
      <c r="S404" s="27"/>
      <c r="T404" s="23"/>
    </row>
    <row r="405" spans="1:20" s="26" customFormat="1" outlineLevel="1" x14ac:dyDescent="0.25">
      <c r="A405" s="86" t="s">
        <v>648</v>
      </c>
      <c r="B405" s="87"/>
      <c r="C405" s="107" t="s">
        <v>431</v>
      </c>
      <c r="D405" s="108"/>
      <c r="E405" s="108"/>
      <c r="F405" s="108"/>
      <c r="G405" s="109"/>
      <c r="H405" s="23" t="s">
        <v>33</v>
      </c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>
        <v>0</v>
      </c>
      <c r="T405" s="24">
        <v>0</v>
      </c>
    </row>
    <row r="406" spans="1:20" s="26" customFormat="1" outlineLevel="1" x14ac:dyDescent="0.25">
      <c r="A406" s="86" t="s">
        <v>649</v>
      </c>
      <c r="B406" s="87"/>
      <c r="C406" s="107" t="s">
        <v>433</v>
      </c>
      <c r="D406" s="108"/>
      <c r="E406" s="108"/>
      <c r="F406" s="108"/>
      <c r="G406" s="109"/>
      <c r="H406" s="23" t="s">
        <v>33</v>
      </c>
      <c r="I406" s="27"/>
      <c r="J406" s="27"/>
      <c r="K406" s="27"/>
      <c r="L406" s="27"/>
      <c r="M406" s="24"/>
      <c r="N406" s="24"/>
      <c r="O406" s="24"/>
      <c r="P406" s="24"/>
      <c r="Q406" s="24"/>
      <c r="R406" s="24"/>
      <c r="S406" s="27"/>
      <c r="T406" s="23"/>
    </row>
    <row r="407" spans="1:20" s="26" customFormat="1" outlineLevel="1" x14ac:dyDescent="0.25">
      <c r="A407" s="86" t="s">
        <v>650</v>
      </c>
      <c r="B407" s="87"/>
      <c r="C407" s="107" t="s">
        <v>651</v>
      </c>
      <c r="D407" s="108"/>
      <c r="E407" s="108"/>
      <c r="F407" s="108"/>
      <c r="G407" s="109"/>
      <c r="H407" s="23" t="s">
        <v>33</v>
      </c>
      <c r="I407" s="25">
        <v>0</v>
      </c>
      <c r="J407" s="25">
        <v>0</v>
      </c>
      <c r="K407" s="25">
        <v>0</v>
      </c>
      <c r="L407" s="25">
        <v>0</v>
      </c>
      <c r="M407" s="24">
        <v>0</v>
      </c>
      <c r="N407" s="24">
        <v>0</v>
      </c>
      <c r="O407" s="24">
        <v>0</v>
      </c>
      <c r="P407" s="24">
        <v>0</v>
      </c>
      <c r="Q407" s="24">
        <v>0</v>
      </c>
      <c r="R407" s="24">
        <v>0</v>
      </c>
      <c r="S407" s="25">
        <v>0</v>
      </c>
      <c r="T407" s="25">
        <v>0</v>
      </c>
    </row>
    <row r="408" spans="1:20" s="26" customFormat="1" outlineLevel="1" x14ac:dyDescent="0.25">
      <c r="A408" s="86" t="s">
        <v>652</v>
      </c>
      <c r="B408" s="87"/>
      <c r="C408" s="115" t="s">
        <v>57</v>
      </c>
      <c r="D408" s="116"/>
      <c r="E408" s="116"/>
      <c r="F408" s="116"/>
      <c r="G408" s="117"/>
      <c r="H408" s="23" t="s">
        <v>33</v>
      </c>
      <c r="I408" s="27"/>
      <c r="J408" s="27"/>
      <c r="K408" s="27"/>
      <c r="L408" s="27"/>
      <c r="M408" s="24"/>
      <c r="N408" s="24"/>
      <c r="O408" s="24"/>
      <c r="P408" s="24"/>
      <c r="Q408" s="24"/>
      <c r="R408" s="24"/>
      <c r="S408" s="27"/>
      <c r="T408" s="23"/>
    </row>
    <row r="409" spans="1:20" s="26" customFormat="1" outlineLevel="1" x14ac:dyDescent="0.25">
      <c r="A409" s="86" t="s">
        <v>653</v>
      </c>
      <c r="B409" s="87"/>
      <c r="C409" s="115" t="s">
        <v>59</v>
      </c>
      <c r="D409" s="116"/>
      <c r="E409" s="116"/>
      <c r="F409" s="116"/>
      <c r="G409" s="117"/>
      <c r="H409" s="23" t="s">
        <v>33</v>
      </c>
      <c r="I409" s="27"/>
      <c r="J409" s="27"/>
      <c r="K409" s="27"/>
      <c r="L409" s="27"/>
      <c r="M409" s="24"/>
      <c r="N409" s="24"/>
      <c r="O409" s="24"/>
      <c r="P409" s="24"/>
      <c r="Q409" s="24"/>
      <c r="R409" s="24"/>
      <c r="S409" s="27"/>
      <c r="T409" s="23"/>
    </row>
    <row r="410" spans="1:20" s="26" customFormat="1" outlineLevel="1" x14ac:dyDescent="0.25">
      <c r="A410" s="86" t="s">
        <v>654</v>
      </c>
      <c r="B410" s="87"/>
      <c r="C410" s="88" t="s">
        <v>655</v>
      </c>
      <c r="D410" s="89"/>
      <c r="E410" s="89"/>
      <c r="F410" s="89"/>
      <c r="G410" s="90"/>
      <c r="H410" s="23" t="s">
        <v>33</v>
      </c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</row>
    <row r="411" spans="1:20" s="26" customFormat="1" outlineLevel="1" x14ac:dyDescent="0.25">
      <c r="A411" s="86" t="s">
        <v>656</v>
      </c>
      <c r="B411" s="87"/>
      <c r="C411" s="88" t="s">
        <v>657</v>
      </c>
      <c r="D411" s="89"/>
      <c r="E411" s="89"/>
      <c r="F411" s="89"/>
      <c r="G411" s="90"/>
      <c r="H411" s="23" t="s">
        <v>33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4">
        <v>0</v>
      </c>
      <c r="T411" s="24">
        <v>0</v>
      </c>
    </row>
    <row r="412" spans="1:20" s="26" customFormat="1" outlineLevel="1" x14ac:dyDescent="0.25">
      <c r="A412" s="86" t="s">
        <v>658</v>
      </c>
      <c r="B412" s="87"/>
      <c r="C412" s="107" t="s">
        <v>641</v>
      </c>
      <c r="D412" s="108"/>
      <c r="E412" s="108"/>
      <c r="F412" s="108"/>
      <c r="G412" s="109"/>
      <c r="H412" s="23" t="s">
        <v>33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0</v>
      </c>
      <c r="S412" s="32">
        <v>0</v>
      </c>
      <c r="T412" s="32">
        <v>0</v>
      </c>
    </row>
    <row r="413" spans="1:20" s="26" customFormat="1" outlineLevel="1" x14ac:dyDescent="0.25">
      <c r="A413" s="86" t="s">
        <v>659</v>
      </c>
      <c r="B413" s="87"/>
      <c r="C413" s="107" t="s">
        <v>37</v>
      </c>
      <c r="D413" s="108"/>
      <c r="E413" s="108"/>
      <c r="F413" s="108"/>
      <c r="G413" s="109"/>
      <c r="H413" s="23" t="s">
        <v>33</v>
      </c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51"/>
      <c r="T413" s="31"/>
    </row>
    <row r="414" spans="1:20" s="26" customFormat="1" outlineLevel="1" x14ac:dyDescent="0.25">
      <c r="A414" s="86" t="s">
        <v>660</v>
      </c>
      <c r="B414" s="87"/>
      <c r="C414" s="107" t="s">
        <v>39</v>
      </c>
      <c r="D414" s="108"/>
      <c r="E414" s="108"/>
      <c r="F414" s="108"/>
      <c r="G414" s="109"/>
      <c r="H414" s="23" t="s">
        <v>33</v>
      </c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51"/>
      <c r="T414" s="31"/>
    </row>
    <row r="415" spans="1:20" s="26" customFormat="1" outlineLevel="1" x14ac:dyDescent="0.25">
      <c r="A415" s="86" t="s">
        <v>660</v>
      </c>
      <c r="B415" s="87"/>
      <c r="C415" s="107" t="s">
        <v>41</v>
      </c>
      <c r="D415" s="108"/>
      <c r="E415" s="108"/>
      <c r="F415" s="108"/>
      <c r="G415" s="109"/>
      <c r="H415" s="23" t="s">
        <v>33</v>
      </c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32"/>
      <c r="T415" s="32"/>
    </row>
    <row r="416" spans="1:20" s="26" customFormat="1" outlineLevel="1" x14ac:dyDescent="0.25">
      <c r="A416" s="86" t="s">
        <v>661</v>
      </c>
      <c r="B416" s="87"/>
      <c r="C416" s="107" t="s">
        <v>419</v>
      </c>
      <c r="D416" s="108"/>
      <c r="E416" s="108"/>
      <c r="F416" s="108"/>
      <c r="G416" s="109"/>
      <c r="H416" s="23" t="s">
        <v>33</v>
      </c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32"/>
      <c r="T416" s="32"/>
    </row>
    <row r="417" spans="1:20" s="26" customFormat="1" outlineLevel="1" x14ac:dyDescent="0.25">
      <c r="A417" s="86" t="s">
        <v>662</v>
      </c>
      <c r="B417" s="87"/>
      <c r="C417" s="107" t="s">
        <v>422</v>
      </c>
      <c r="D417" s="108"/>
      <c r="E417" s="108"/>
      <c r="F417" s="108"/>
      <c r="G417" s="109"/>
      <c r="H417" s="23" t="s">
        <v>33</v>
      </c>
      <c r="I417" s="52"/>
      <c r="J417" s="24"/>
      <c r="K417" s="24"/>
      <c r="L417" s="24"/>
      <c r="M417" s="24"/>
      <c r="N417" s="24"/>
      <c r="O417" s="24"/>
      <c r="P417" s="24"/>
      <c r="Q417" s="24"/>
      <c r="R417" s="24"/>
      <c r="S417" s="32"/>
      <c r="T417" s="32"/>
    </row>
    <row r="418" spans="1:20" s="26" customFormat="1" outlineLevel="1" x14ac:dyDescent="0.25">
      <c r="A418" s="86" t="s">
        <v>663</v>
      </c>
      <c r="B418" s="87"/>
      <c r="C418" s="107" t="s">
        <v>425</v>
      </c>
      <c r="D418" s="108"/>
      <c r="E418" s="108"/>
      <c r="F418" s="108"/>
      <c r="G418" s="109"/>
      <c r="H418" s="23" t="s">
        <v>33</v>
      </c>
      <c r="I418" s="27"/>
      <c r="J418" s="27"/>
      <c r="K418" s="27"/>
      <c r="L418" s="27"/>
      <c r="M418" s="24"/>
      <c r="N418" s="24"/>
      <c r="O418" s="24"/>
      <c r="P418" s="24"/>
      <c r="Q418" s="24"/>
      <c r="R418" s="24"/>
      <c r="S418" s="32"/>
      <c r="T418" s="33"/>
    </row>
    <row r="419" spans="1:20" s="26" customFormat="1" outlineLevel="1" x14ac:dyDescent="0.25">
      <c r="A419" s="86" t="s">
        <v>664</v>
      </c>
      <c r="B419" s="87"/>
      <c r="C419" s="107" t="s">
        <v>431</v>
      </c>
      <c r="D419" s="108"/>
      <c r="E419" s="108"/>
      <c r="F419" s="108"/>
      <c r="G419" s="109"/>
      <c r="H419" s="23" t="s">
        <v>33</v>
      </c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32"/>
      <c r="T419" s="32"/>
    </row>
    <row r="420" spans="1:20" s="26" customFormat="1" outlineLevel="1" x14ac:dyDescent="0.25">
      <c r="A420" s="86" t="s">
        <v>665</v>
      </c>
      <c r="B420" s="87"/>
      <c r="C420" s="107" t="s">
        <v>433</v>
      </c>
      <c r="D420" s="108"/>
      <c r="E420" s="108"/>
      <c r="F420" s="108"/>
      <c r="G420" s="109"/>
      <c r="H420" s="23" t="s">
        <v>33</v>
      </c>
      <c r="I420" s="27"/>
      <c r="J420" s="27"/>
      <c r="K420" s="27"/>
      <c r="L420" s="27"/>
      <c r="M420" s="27"/>
      <c r="N420" s="27"/>
      <c r="O420" s="24"/>
      <c r="P420" s="24"/>
      <c r="Q420" s="27"/>
      <c r="R420" s="27"/>
      <c r="S420" s="27"/>
      <c r="T420" s="23"/>
    </row>
    <row r="421" spans="1:20" s="26" customFormat="1" outlineLevel="1" x14ac:dyDescent="0.25">
      <c r="A421" s="86" t="s">
        <v>666</v>
      </c>
      <c r="B421" s="87"/>
      <c r="C421" s="107" t="s">
        <v>651</v>
      </c>
      <c r="D421" s="108"/>
      <c r="E421" s="108"/>
      <c r="F421" s="108"/>
      <c r="G421" s="109"/>
      <c r="H421" s="23" t="s">
        <v>33</v>
      </c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>
        <v>0</v>
      </c>
      <c r="T421" s="25">
        <v>0</v>
      </c>
    </row>
    <row r="422" spans="1:20" s="26" customFormat="1" outlineLevel="1" x14ac:dyDescent="0.25">
      <c r="A422" s="86" t="s">
        <v>667</v>
      </c>
      <c r="B422" s="87"/>
      <c r="C422" s="115" t="s">
        <v>57</v>
      </c>
      <c r="D422" s="116"/>
      <c r="E422" s="116"/>
      <c r="F422" s="116"/>
      <c r="G422" s="117"/>
      <c r="H422" s="23" t="s">
        <v>33</v>
      </c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3"/>
    </row>
    <row r="423" spans="1:20" s="26" customFormat="1" outlineLevel="1" x14ac:dyDescent="0.25">
      <c r="A423" s="86" t="s">
        <v>668</v>
      </c>
      <c r="B423" s="87"/>
      <c r="C423" s="115" t="s">
        <v>59</v>
      </c>
      <c r="D423" s="116"/>
      <c r="E423" s="116"/>
      <c r="F423" s="116"/>
      <c r="G423" s="117"/>
      <c r="H423" s="23" t="s">
        <v>33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3"/>
    </row>
    <row r="424" spans="1:20" s="26" customFormat="1" outlineLevel="1" x14ac:dyDescent="0.25">
      <c r="A424" s="86" t="s">
        <v>44</v>
      </c>
      <c r="B424" s="87"/>
      <c r="C424" s="96" t="s">
        <v>669</v>
      </c>
      <c r="D424" s="97"/>
      <c r="E424" s="97"/>
      <c r="F424" s="97"/>
      <c r="G424" s="98"/>
      <c r="H424" s="23" t="s">
        <v>33</v>
      </c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3"/>
    </row>
    <row r="425" spans="1:20" s="26" customFormat="1" outlineLevel="1" x14ac:dyDescent="0.25">
      <c r="A425" s="86" t="s">
        <v>46</v>
      </c>
      <c r="B425" s="87"/>
      <c r="C425" s="96" t="s">
        <v>670</v>
      </c>
      <c r="D425" s="97"/>
      <c r="E425" s="97"/>
      <c r="F425" s="97"/>
      <c r="G425" s="98"/>
      <c r="H425" s="23" t="s">
        <v>33</v>
      </c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>
        <v>0</v>
      </c>
      <c r="T425" s="25">
        <v>0</v>
      </c>
    </row>
    <row r="426" spans="1:20" s="26" customFormat="1" outlineLevel="1" x14ac:dyDescent="0.25">
      <c r="A426" s="86" t="s">
        <v>671</v>
      </c>
      <c r="B426" s="87"/>
      <c r="C426" s="88" t="s">
        <v>672</v>
      </c>
      <c r="D426" s="89"/>
      <c r="E426" s="89"/>
      <c r="F426" s="89"/>
      <c r="G426" s="90"/>
      <c r="H426" s="23" t="s">
        <v>33</v>
      </c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3"/>
    </row>
    <row r="427" spans="1:20" s="26" customFormat="1" outlineLevel="1" x14ac:dyDescent="0.25">
      <c r="A427" s="86" t="s">
        <v>673</v>
      </c>
      <c r="B427" s="87"/>
      <c r="C427" s="88" t="s">
        <v>674</v>
      </c>
      <c r="D427" s="89"/>
      <c r="E427" s="89"/>
      <c r="F427" s="89"/>
      <c r="G427" s="90"/>
      <c r="H427" s="23" t="s">
        <v>33</v>
      </c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3"/>
    </row>
    <row r="428" spans="1:20" s="22" customFormat="1" x14ac:dyDescent="0.25">
      <c r="A428" s="110" t="s">
        <v>62</v>
      </c>
      <c r="B428" s="111"/>
      <c r="C428" s="112" t="s">
        <v>675</v>
      </c>
      <c r="D428" s="113"/>
      <c r="E428" s="113"/>
      <c r="F428" s="113"/>
      <c r="G428" s="114"/>
      <c r="H428" s="28" t="s">
        <v>33</v>
      </c>
      <c r="I428" s="30">
        <f>I429+I430+I431+I432+I433+I438+I439</f>
        <v>0</v>
      </c>
      <c r="J428" s="30">
        <f t="shared" ref="J428:T428" si="27">J429+J430+J431+J432+J433+J438+J439</f>
        <v>0</v>
      </c>
      <c r="K428" s="30">
        <f t="shared" si="27"/>
        <v>0</v>
      </c>
      <c r="L428" s="30">
        <f t="shared" si="27"/>
        <v>0</v>
      </c>
      <c r="M428" s="30">
        <f t="shared" si="27"/>
        <v>0</v>
      </c>
      <c r="N428" s="30">
        <f t="shared" si="27"/>
        <v>0</v>
      </c>
      <c r="O428" s="30">
        <f t="shared" si="27"/>
        <v>0</v>
      </c>
      <c r="P428" s="30">
        <f t="shared" si="27"/>
        <v>0</v>
      </c>
      <c r="Q428" s="30">
        <f t="shared" si="27"/>
        <v>0</v>
      </c>
      <c r="R428" s="30">
        <f t="shared" si="27"/>
        <v>0</v>
      </c>
      <c r="S428" s="30">
        <f t="shared" si="27"/>
        <v>0</v>
      </c>
      <c r="T428" s="30">
        <f t="shared" si="27"/>
        <v>0</v>
      </c>
    </row>
    <row r="429" spans="1:20" s="26" customFormat="1" outlineLevel="1" x14ac:dyDescent="0.25">
      <c r="A429" s="86" t="s">
        <v>64</v>
      </c>
      <c r="B429" s="87"/>
      <c r="C429" s="96" t="s">
        <v>676</v>
      </c>
      <c r="D429" s="97"/>
      <c r="E429" s="97"/>
      <c r="F429" s="97"/>
      <c r="G429" s="98"/>
      <c r="H429" s="23" t="s">
        <v>33</v>
      </c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3"/>
    </row>
    <row r="430" spans="1:20" s="26" customFormat="1" outlineLevel="1" x14ac:dyDescent="0.25">
      <c r="A430" s="86" t="s">
        <v>68</v>
      </c>
      <c r="B430" s="87"/>
      <c r="C430" s="96" t="s">
        <v>677</v>
      </c>
      <c r="D430" s="97"/>
      <c r="E430" s="97"/>
      <c r="F430" s="97"/>
      <c r="G430" s="98"/>
      <c r="H430" s="23" t="s">
        <v>33</v>
      </c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3"/>
    </row>
    <row r="431" spans="1:20" s="26" customFormat="1" outlineLevel="1" x14ac:dyDescent="0.25">
      <c r="A431" s="86" t="s">
        <v>69</v>
      </c>
      <c r="B431" s="87"/>
      <c r="C431" s="96" t="s">
        <v>678</v>
      </c>
      <c r="D431" s="97"/>
      <c r="E431" s="97"/>
      <c r="F431" s="97"/>
      <c r="G431" s="98"/>
      <c r="H431" s="23" t="s">
        <v>33</v>
      </c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3"/>
    </row>
    <row r="432" spans="1:20" s="26" customFormat="1" outlineLevel="1" x14ac:dyDescent="0.25">
      <c r="A432" s="86" t="s">
        <v>70</v>
      </c>
      <c r="B432" s="87"/>
      <c r="C432" s="96" t="s">
        <v>679</v>
      </c>
      <c r="D432" s="97"/>
      <c r="E432" s="97"/>
      <c r="F432" s="97"/>
      <c r="G432" s="98"/>
      <c r="H432" s="23" t="s">
        <v>33</v>
      </c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3"/>
    </row>
    <row r="433" spans="1:20" s="26" customFormat="1" outlineLevel="1" x14ac:dyDescent="0.25">
      <c r="A433" s="86" t="s">
        <v>71</v>
      </c>
      <c r="B433" s="87"/>
      <c r="C433" s="96" t="s">
        <v>680</v>
      </c>
      <c r="D433" s="97"/>
      <c r="E433" s="97"/>
      <c r="F433" s="97"/>
      <c r="G433" s="98"/>
      <c r="H433" s="23" t="s">
        <v>33</v>
      </c>
      <c r="I433" s="25">
        <f>I434+I436</f>
        <v>0</v>
      </c>
      <c r="J433" s="25">
        <f t="shared" ref="J433:T433" si="28">J434+J436</f>
        <v>0</v>
      </c>
      <c r="K433" s="25">
        <f t="shared" si="28"/>
        <v>0</v>
      </c>
      <c r="L433" s="25">
        <f t="shared" si="28"/>
        <v>0</v>
      </c>
      <c r="M433" s="25">
        <f t="shared" si="28"/>
        <v>0</v>
      </c>
      <c r="N433" s="25">
        <f t="shared" si="28"/>
        <v>0</v>
      </c>
      <c r="O433" s="25">
        <f t="shared" si="28"/>
        <v>0</v>
      </c>
      <c r="P433" s="25">
        <f t="shared" si="28"/>
        <v>0</v>
      </c>
      <c r="Q433" s="25">
        <f t="shared" si="28"/>
        <v>0</v>
      </c>
      <c r="R433" s="25">
        <f t="shared" si="28"/>
        <v>0</v>
      </c>
      <c r="S433" s="25">
        <f t="shared" si="28"/>
        <v>0</v>
      </c>
      <c r="T433" s="25">
        <f t="shared" si="28"/>
        <v>0</v>
      </c>
    </row>
    <row r="434" spans="1:20" s="26" customFormat="1" outlineLevel="1" x14ac:dyDescent="0.25">
      <c r="A434" s="86" t="s">
        <v>111</v>
      </c>
      <c r="B434" s="87"/>
      <c r="C434" s="88" t="s">
        <v>319</v>
      </c>
      <c r="D434" s="89"/>
      <c r="E434" s="89"/>
      <c r="F434" s="89"/>
      <c r="G434" s="90"/>
      <c r="H434" s="23" t="s">
        <v>33</v>
      </c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3"/>
    </row>
    <row r="435" spans="1:20" s="26" customFormat="1" outlineLevel="1" x14ac:dyDescent="0.25">
      <c r="A435" s="86" t="s">
        <v>681</v>
      </c>
      <c r="B435" s="87"/>
      <c r="C435" s="107" t="s">
        <v>682</v>
      </c>
      <c r="D435" s="108"/>
      <c r="E435" s="108"/>
      <c r="F435" s="108"/>
      <c r="G435" s="109"/>
      <c r="H435" s="23" t="s">
        <v>33</v>
      </c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3"/>
    </row>
    <row r="436" spans="1:20" s="26" customFormat="1" outlineLevel="1" x14ac:dyDescent="0.25">
      <c r="A436" s="86" t="s">
        <v>113</v>
      </c>
      <c r="B436" s="87"/>
      <c r="C436" s="88" t="s">
        <v>321</v>
      </c>
      <c r="D436" s="89"/>
      <c r="E436" s="89"/>
      <c r="F436" s="89"/>
      <c r="G436" s="90"/>
      <c r="H436" s="23" t="s">
        <v>33</v>
      </c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3"/>
    </row>
    <row r="437" spans="1:20" s="26" customFormat="1" outlineLevel="1" x14ac:dyDescent="0.25">
      <c r="A437" s="86" t="s">
        <v>683</v>
      </c>
      <c r="B437" s="87"/>
      <c r="C437" s="107" t="s">
        <v>684</v>
      </c>
      <c r="D437" s="108"/>
      <c r="E437" s="108"/>
      <c r="F437" s="108"/>
      <c r="G437" s="109"/>
      <c r="H437" s="23" t="s">
        <v>33</v>
      </c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3"/>
    </row>
    <row r="438" spans="1:20" s="26" customFormat="1" outlineLevel="1" x14ac:dyDescent="0.25">
      <c r="A438" s="86" t="s">
        <v>72</v>
      </c>
      <c r="B438" s="87"/>
      <c r="C438" s="96" t="s">
        <v>685</v>
      </c>
      <c r="D438" s="97"/>
      <c r="E438" s="97"/>
      <c r="F438" s="97"/>
      <c r="G438" s="98"/>
      <c r="H438" s="23" t="s">
        <v>33</v>
      </c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3"/>
    </row>
    <row r="439" spans="1:20" s="26" customFormat="1" ht="9" outlineLevel="1" thickBot="1" x14ac:dyDescent="0.3">
      <c r="A439" s="91" t="s">
        <v>73</v>
      </c>
      <c r="B439" s="92"/>
      <c r="C439" s="99" t="s">
        <v>686</v>
      </c>
      <c r="D439" s="100"/>
      <c r="E439" s="100"/>
      <c r="F439" s="100"/>
      <c r="G439" s="101"/>
      <c r="H439" s="61" t="s">
        <v>33</v>
      </c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1"/>
    </row>
    <row r="440" spans="1:20" s="22" customFormat="1" x14ac:dyDescent="0.25">
      <c r="A440" s="102" t="s">
        <v>131</v>
      </c>
      <c r="B440" s="103"/>
      <c r="C440" s="104" t="s">
        <v>124</v>
      </c>
      <c r="D440" s="105"/>
      <c r="E440" s="105"/>
      <c r="F440" s="105"/>
      <c r="G440" s="106"/>
      <c r="H440" s="35" t="s">
        <v>238</v>
      </c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35"/>
    </row>
    <row r="441" spans="1:20" s="26" customFormat="1" ht="25.5" customHeight="1" outlineLevel="1" x14ac:dyDescent="0.25">
      <c r="A441" s="86" t="s">
        <v>133</v>
      </c>
      <c r="B441" s="87"/>
      <c r="C441" s="96" t="s">
        <v>687</v>
      </c>
      <c r="D441" s="97"/>
      <c r="E441" s="97"/>
      <c r="F441" s="97"/>
      <c r="G441" s="98"/>
      <c r="H441" s="23" t="s">
        <v>33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3"/>
    </row>
    <row r="442" spans="1:20" s="26" customFormat="1" outlineLevel="1" x14ac:dyDescent="0.25">
      <c r="A442" s="86" t="s">
        <v>134</v>
      </c>
      <c r="B442" s="87"/>
      <c r="C442" s="88" t="s">
        <v>688</v>
      </c>
      <c r="D442" s="89"/>
      <c r="E442" s="89"/>
      <c r="F442" s="89"/>
      <c r="G442" s="90"/>
      <c r="H442" s="23" t="s">
        <v>33</v>
      </c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3"/>
    </row>
    <row r="443" spans="1:20" s="26" customFormat="1" outlineLevel="1" x14ac:dyDescent="0.25">
      <c r="A443" s="86" t="s">
        <v>135</v>
      </c>
      <c r="B443" s="87"/>
      <c r="C443" s="88" t="s">
        <v>689</v>
      </c>
      <c r="D443" s="89"/>
      <c r="E443" s="89"/>
      <c r="F443" s="89"/>
      <c r="G443" s="90"/>
      <c r="H443" s="23" t="s">
        <v>33</v>
      </c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3"/>
    </row>
    <row r="444" spans="1:20" s="26" customFormat="1" outlineLevel="1" x14ac:dyDescent="0.25">
      <c r="A444" s="86" t="s">
        <v>136</v>
      </c>
      <c r="B444" s="87"/>
      <c r="C444" s="88" t="s">
        <v>690</v>
      </c>
      <c r="D444" s="89"/>
      <c r="E444" s="89"/>
      <c r="F444" s="89"/>
      <c r="G444" s="90"/>
      <c r="H444" s="23" t="s">
        <v>33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3"/>
    </row>
    <row r="445" spans="1:20" s="26" customFormat="1" ht="17.25" customHeight="1" outlineLevel="1" x14ac:dyDescent="0.25">
      <c r="A445" s="86" t="s">
        <v>137</v>
      </c>
      <c r="B445" s="87"/>
      <c r="C445" s="96" t="s">
        <v>691</v>
      </c>
      <c r="D445" s="97"/>
      <c r="E445" s="97"/>
      <c r="F445" s="97"/>
      <c r="G445" s="98"/>
      <c r="H445" s="23" t="s">
        <v>238</v>
      </c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3"/>
    </row>
    <row r="446" spans="1:20" s="26" customFormat="1" outlineLevel="1" x14ac:dyDescent="0.25">
      <c r="A446" s="86" t="s">
        <v>692</v>
      </c>
      <c r="B446" s="87"/>
      <c r="C446" s="88" t="s">
        <v>693</v>
      </c>
      <c r="D446" s="89"/>
      <c r="E446" s="89"/>
      <c r="F446" s="89"/>
      <c r="G446" s="90"/>
      <c r="H446" s="23" t="s">
        <v>33</v>
      </c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3"/>
    </row>
    <row r="447" spans="1:20" s="26" customFormat="1" outlineLevel="1" x14ac:dyDescent="0.25">
      <c r="A447" s="86" t="s">
        <v>694</v>
      </c>
      <c r="B447" s="87"/>
      <c r="C447" s="88" t="s">
        <v>695</v>
      </c>
      <c r="D447" s="89"/>
      <c r="E447" s="89"/>
      <c r="F447" s="89"/>
      <c r="G447" s="90"/>
      <c r="H447" s="23" t="s">
        <v>33</v>
      </c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3"/>
    </row>
    <row r="448" spans="1:20" s="26" customFormat="1" ht="17.25" outlineLevel="1" thickBot="1" x14ac:dyDescent="0.3">
      <c r="A448" s="91" t="s">
        <v>696</v>
      </c>
      <c r="B448" s="92"/>
      <c r="C448" s="93" t="s">
        <v>697</v>
      </c>
      <c r="D448" s="94"/>
      <c r="E448" s="94"/>
      <c r="F448" s="94"/>
      <c r="G448" s="95"/>
      <c r="H448" s="63" t="s">
        <v>33</v>
      </c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1"/>
    </row>
    <row r="449" spans="1:3" s="54" customFormat="1" x14ac:dyDescent="0.15">
      <c r="A449" s="53"/>
      <c r="B449" s="53"/>
      <c r="C449" s="53"/>
    </row>
    <row r="450" spans="1:3" s="55" customFormat="1" ht="9.75" x14ac:dyDescent="0.2">
      <c r="A450" s="55" t="s">
        <v>698</v>
      </c>
    </row>
    <row r="451" spans="1:3" s="55" customFormat="1" x14ac:dyDescent="0.15">
      <c r="A451" s="55" t="s">
        <v>699</v>
      </c>
    </row>
    <row r="452" spans="1:3" s="55" customFormat="1" x14ac:dyDescent="0.15">
      <c r="A452" s="55" t="s">
        <v>700</v>
      </c>
    </row>
    <row r="453" spans="1:3" s="55" customFormat="1" x14ac:dyDescent="0.15">
      <c r="A453" s="55" t="s">
        <v>701</v>
      </c>
    </row>
    <row r="454" spans="1:3" s="55" customFormat="1" x14ac:dyDescent="0.15">
      <c r="A454" s="55" t="s">
        <v>702</v>
      </c>
    </row>
    <row r="455" spans="1:3" s="55" customFormat="1" x14ac:dyDescent="0.15">
      <c r="A455" s="55" t="s">
        <v>703</v>
      </c>
    </row>
    <row r="456" spans="1:3" s="55" customFormat="1" x14ac:dyDescent="0.15">
      <c r="A456" s="55" t="s">
        <v>704</v>
      </c>
    </row>
    <row r="457" spans="1:3" s="55" customFormat="1" x14ac:dyDescent="0.15">
      <c r="A457" s="55" t="s">
        <v>705</v>
      </c>
    </row>
    <row r="458" spans="1:3" s="55" customFormat="1" x14ac:dyDescent="0.15">
      <c r="A458" s="55" t="s">
        <v>706</v>
      </c>
    </row>
  </sheetData>
  <autoFilter ref="A18:T448" xr:uid="{EF0297BA-0F8D-42FD-AC53-EF54291935D7}">
    <filterColumn colId="0" showButton="0"/>
    <filterColumn colId="2" showButton="0"/>
    <filterColumn colId="3" showButton="0"/>
    <filterColumn colId="4" showButton="0"/>
    <filterColumn colId="5" showButton="0"/>
  </autoFilter>
  <mergeCells count="873">
    <mergeCell ref="D7:F7"/>
    <mergeCell ref="D8:F8"/>
    <mergeCell ref="E9:F9"/>
    <mergeCell ref="B13:F13"/>
    <mergeCell ref="B14:F14"/>
    <mergeCell ref="A15:T15"/>
    <mergeCell ref="Q16:R16"/>
    <mergeCell ref="S16:T16"/>
    <mergeCell ref="A18:B18"/>
    <mergeCell ref="C18:G18"/>
    <mergeCell ref="A20:T20"/>
    <mergeCell ref="A16:B17"/>
    <mergeCell ref="C16:G17"/>
    <mergeCell ref="H16:H17"/>
    <mergeCell ref="K16:L16"/>
    <mergeCell ref="M16:N16"/>
    <mergeCell ref="O16:P16"/>
    <mergeCell ref="A24:B24"/>
    <mergeCell ref="C24:G24"/>
    <mergeCell ref="A25:B25"/>
    <mergeCell ref="C25:G25"/>
    <mergeCell ref="A26:B26"/>
    <mergeCell ref="C26:G26"/>
    <mergeCell ref="A21:B21"/>
    <mergeCell ref="C21:G21"/>
    <mergeCell ref="A22:B22"/>
    <mergeCell ref="C22:G22"/>
    <mergeCell ref="A23:B23"/>
    <mergeCell ref="C23:G23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36:B36"/>
    <mergeCell ref="C36:G36"/>
    <mergeCell ref="A37:B37"/>
    <mergeCell ref="C37:G37"/>
    <mergeCell ref="A38:B38"/>
    <mergeCell ref="C38:G38"/>
    <mergeCell ref="A33:B33"/>
    <mergeCell ref="C33:G33"/>
    <mergeCell ref="A34:B34"/>
    <mergeCell ref="C34:G34"/>
    <mergeCell ref="A35:B35"/>
    <mergeCell ref="C35:G35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48:B48"/>
    <mergeCell ref="C48:G48"/>
    <mergeCell ref="A49:B49"/>
    <mergeCell ref="C49:G49"/>
    <mergeCell ref="A50:B50"/>
    <mergeCell ref="C50:G50"/>
    <mergeCell ref="A45:B45"/>
    <mergeCell ref="C45:G45"/>
    <mergeCell ref="A46:B46"/>
    <mergeCell ref="C46:G46"/>
    <mergeCell ref="A47:B47"/>
    <mergeCell ref="C47:G47"/>
    <mergeCell ref="A54:B54"/>
    <mergeCell ref="C54:G54"/>
    <mergeCell ref="A55:B55"/>
    <mergeCell ref="C55:G55"/>
    <mergeCell ref="A56:B56"/>
    <mergeCell ref="C56:G56"/>
    <mergeCell ref="A51:B51"/>
    <mergeCell ref="C51:G51"/>
    <mergeCell ref="A52:B52"/>
    <mergeCell ref="C52:G52"/>
    <mergeCell ref="A53:B53"/>
    <mergeCell ref="C53:G53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66:B66"/>
    <mergeCell ref="C66:G66"/>
    <mergeCell ref="A67:B67"/>
    <mergeCell ref="C67:G67"/>
    <mergeCell ref="A68:B68"/>
    <mergeCell ref="C68:G68"/>
    <mergeCell ref="A63:B63"/>
    <mergeCell ref="C63:G63"/>
    <mergeCell ref="A64:B64"/>
    <mergeCell ref="C64:G64"/>
    <mergeCell ref="A65:B65"/>
    <mergeCell ref="C65:G65"/>
    <mergeCell ref="A72:B72"/>
    <mergeCell ref="C72:G72"/>
    <mergeCell ref="A73:B73"/>
    <mergeCell ref="C73:G73"/>
    <mergeCell ref="A74:B74"/>
    <mergeCell ref="C74:G74"/>
    <mergeCell ref="A69:B69"/>
    <mergeCell ref="C69:G69"/>
    <mergeCell ref="A70:B70"/>
    <mergeCell ref="C70:G70"/>
    <mergeCell ref="A71:B71"/>
    <mergeCell ref="C71:G71"/>
    <mergeCell ref="A78:B78"/>
    <mergeCell ref="C78:G78"/>
    <mergeCell ref="A79:B79"/>
    <mergeCell ref="C79:G79"/>
    <mergeCell ref="A80:B80"/>
    <mergeCell ref="C80:G80"/>
    <mergeCell ref="A75:B75"/>
    <mergeCell ref="C75:G75"/>
    <mergeCell ref="A76:B76"/>
    <mergeCell ref="C76:G76"/>
    <mergeCell ref="A77:B77"/>
    <mergeCell ref="C77:G77"/>
    <mergeCell ref="A84:B84"/>
    <mergeCell ref="C84:G84"/>
    <mergeCell ref="A85:B85"/>
    <mergeCell ref="C85:G85"/>
    <mergeCell ref="A86:B86"/>
    <mergeCell ref="C86:G86"/>
    <mergeCell ref="A81:B81"/>
    <mergeCell ref="C81:G81"/>
    <mergeCell ref="A82:B82"/>
    <mergeCell ref="C82:G82"/>
    <mergeCell ref="A83:B83"/>
    <mergeCell ref="C83:G83"/>
    <mergeCell ref="A90:B90"/>
    <mergeCell ref="C90:G90"/>
    <mergeCell ref="A91:B91"/>
    <mergeCell ref="C91:G91"/>
    <mergeCell ref="A92:B92"/>
    <mergeCell ref="C92:G92"/>
    <mergeCell ref="A87:B87"/>
    <mergeCell ref="C87:G87"/>
    <mergeCell ref="A88:B88"/>
    <mergeCell ref="C88:G88"/>
    <mergeCell ref="A89:B89"/>
    <mergeCell ref="C89:G89"/>
    <mergeCell ref="A96:B96"/>
    <mergeCell ref="C96:G96"/>
    <mergeCell ref="A97:B97"/>
    <mergeCell ref="C97:G97"/>
    <mergeCell ref="A98:B98"/>
    <mergeCell ref="C98:G98"/>
    <mergeCell ref="A93:B93"/>
    <mergeCell ref="C93:G93"/>
    <mergeCell ref="A94:B94"/>
    <mergeCell ref="C94:G94"/>
    <mergeCell ref="A95:B95"/>
    <mergeCell ref="C95:G95"/>
    <mergeCell ref="A102:B102"/>
    <mergeCell ref="C102:G102"/>
    <mergeCell ref="A103:B103"/>
    <mergeCell ref="C103:G103"/>
    <mergeCell ref="A104:B104"/>
    <mergeCell ref="C104:G104"/>
    <mergeCell ref="A99:B99"/>
    <mergeCell ref="C99:G99"/>
    <mergeCell ref="A100:B100"/>
    <mergeCell ref="C100:G100"/>
    <mergeCell ref="A101:B101"/>
    <mergeCell ref="C101:G101"/>
    <mergeCell ref="A108:B108"/>
    <mergeCell ref="C108:G108"/>
    <mergeCell ref="A109:B109"/>
    <mergeCell ref="C109:G109"/>
    <mergeCell ref="A110:B110"/>
    <mergeCell ref="C110:G110"/>
    <mergeCell ref="A105:B105"/>
    <mergeCell ref="C105:G105"/>
    <mergeCell ref="A106:B106"/>
    <mergeCell ref="C106:G106"/>
    <mergeCell ref="A107:B107"/>
    <mergeCell ref="C107:G107"/>
    <mergeCell ref="A114:B114"/>
    <mergeCell ref="C114:G114"/>
    <mergeCell ref="A115:B115"/>
    <mergeCell ref="C115:G115"/>
    <mergeCell ref="A116:B116"/>
    <mergeCell ref="C116:G116"/>
    <mergeCell ref="A111:B111"/>
    <mergeCell ref="C111:G111"/>
    <mergeCell ref="A112:B112"/>
    <mergeCell ref="C112:G112"/>
    <mergeCell ref="A113:B113"/>
    <mergeCell ref="C113:G113"/>
    <mergeCell ref="A120:B120"/>
    <mergeCell ref="C120:G120"/>
    <mergeCell ref="A121:B121"/>
    <mergeCell ref="C121:G121"/>
    <mergeCell ref="A122:B122"/>
    <mergeCell ref="C122:G122"/>
    <mergeCell ref="A117:B117"/>
    <mergeCell ref="C117:G117"/>
    <mergeCell ref="A118:B118"/>
    <mergeCell ref="C118:G118"/>
    <mergeCell ref="A119:B119"/>
    <mergeCell ref="C119:G119"/>
    <mergeCell ref="A126:B126"/>
    <mergeCell ref="C126:G126"/>
    <mergeCell ref="A127:B127"/>
    <mergeCell ref="C127:G127"/>
    <mergeCell ref="A128:B128"/>
    <mergeCell ref="C128:G128"/>
    <mergeCell ref="A123:B123"/>
    <mergeCell ref="C123:G123"/>
    <mergeCell ref="A124:B124"/>
    <mergeCell ref="C124:G124"/>
    <mergeCell ref="A125:B125"/>
    <mergeCell ref="C125:G125"/>
    <mergeCell ref="A132:B132"/>
    <mergeCell ref="C132:G132"/>
    <mergeCell ref="A133:B133"/>
    <mergeCell ref="C133:G133"/>
    <mergeCell ref="A134:B134"/>
    <mergeCell ref="C134:G134"/>
    <mergeCell ref="A129:B129"/>
    <mergeCell ref="C129:G129"/>
    <mergeCell ref="A130:B130"/>
    <mergeCell ref="C130:G130"/>
    <mergeCell ref="A131:B131"/>
    <mergeCell ref="C131:G131"/>
    <mergeCell ref="A138:B138"/>
    <mergeCell ref="C138:G138"/>
    <mergeCell ref="A139:B139"/>
    <mergeCell ref="C139:G139"/>
    <mergeCell ref="A140:B140"/>
    <mergeCell ref="C140:G140"/>
    <mergeCell ref="A135:B135"/>
    <mergeCell ref="C135:G135"/>
    <mergeCell ref="A136:B136"/>
    <mergeCell ref="C136:G136"/>
    <mergeCell ref="A137:B137"/>
    <mergeCell ref="C137:G137"/>
    <mergeCell ref="A144:B144"/>
    <mergeCell ref="C144:G144"/>
    <mergeCell ref="A145:B145"/>
    <mergeCell ref="C145:G145"/>
    <mergeCell ref="A146:B146"/>
    <mergeCell ref="C146:G146"/>
    <mergeCell ref="A141:B141"/>
    <mergeCell ref="C141:G141"/>
    <mergeCell ref="A142:B142"/>
    <mergeCell ref="C142:G142"/>
    <mergeCell ref="A143:B143"/>
    <mergeCell ref="C143:G143"/>
    <mergeCell ref="A150:B150"/>
    <mergeCell ref="C150:G150"/>
    <mergeCell ref="A151:B151"/>
    <mergeCell ref="C151:G151"/>
    <mergeCell ref="A152:B152"/>
    <mergeCell ref="C152:G152"/>
    <mergeCell ref="A147:B147"/>
    <mergeCell ref="C147:G147"/>
    <mergeCell ref="A148:B148"/>
    <mergeCell ref="C148:G148"/>
    <mergeCell ref="A149:B149"/>
    <mergeCell ref="C149:G149"/>
    <mergeCell ref="A156:B156"/>
    <mergeCell ref="C156:G156"/>
    <mergeCell ref="A157:B157"/>
    <mergeCell ref="C157:G157"/>
    <mergeCell ref="A158:B158"/>
    <mergeCell ref="C158:G158"/>
    <mergeCell ref="A153:B153"/>
    <mergeCell ref="C153:G153"/>
    <mergeCell ref="A154:B154"/>
    <mergeCell ref="C154:G154"/>
    <mergeCell ref="A155:B155"/>
    <mergeCell ref="C155:G155"/>
    <mergeCell ref="A162:B162"/>
    <mergeCell ref="C162:G162"/>
    <mergeCell ref="A163:B163"/>
    <mergeCell ref="C163:G163"/>
    <mergeCell ref="A164:T164"/>
    <mergeCell ref="A165:B165"/>
    <mergeCell ref="C165:G165"/>
    <mergeCell ref="A159:B159"/>
    <mergeCell ref="C159:G159"/>
    <mergeCell ref="A160:B160"/>
    <mergeCell ref="C160:G160"/>
    <mergeCell ref="A161:B161"/>
    <mergeCell ref="C161:G161"/>
    <mergeCell ref="A169:B169"/>
    <mergeCell ref="C169:G169"/>
    <mergeCell ref="A170:B170"/>
    <mergeCell ref="C170:G170"/>
    <mergeCell ref="A171:B171"/>
    <mergeCell ref="C171:G171"/>
    <mergeCell ref="A166:B166"/>
    <mergeCell ref="C166:G166"/>
    <mergeCell ref="A167:B167"/>
    <mergeCell ref="C167:G167"/>
    <mergeCell ref="A168:B168"/>
    <mergeCell ref="C168:G168"/>
    <mergeCell ref="A175:B175"/>
    <mergeCell ref="C175:G175"/>
    <mergeCell ref="A176:B176"/>
    <mergeCell ref="C176:G176"/>
    <mergeCell ref="A177:B177"/>
    <mergeCell ref="C177:G177"/>
    <mergeCell ref="A172:B172"/>
    <mergeCell ref="C172:G172"/>
    <mergeCell ref="A173:B173"/>
    <mergeCell ref="C173:G173"/>
    <mergeCell ref="A174:B174"/>
    <mergeCell ref="C174:G174"/>
    <mergeCell ref="A181:B181"/>
    <mergeCell ref="C181:G181"/>
    <mergeCell ref="A182:B182"/>
    <mergeCell ref="C182:G182"/>
    <mergeCell ref="A183:B183"/>
    <mergeCell ref="C183:G183"/>
    <mergeCell ref="A178:B178"/>
    <mergeCell ref="C178:G178"/>
    <mergeCell ref="A179:B179"/>
    <mergeCell ref="C179:G179"/>
    <mergeCell ref="A180:B180"/>
    <mergeCell ref="C180:G180"/>
    <mergeCell ref="A187:B187"/>
    <mergeCell ref="C187:G187"/>
    <mergeCell ref="A188:B188"/>
    <mergeCell ref="C188:G188"/>
    <mergeCell ref="A189:B189"/>
    <mergeCell ref="C189:G189"/>
    <mergeCell ref="A184:B184"/>
    <mergeCell ref="C184:G184"/>
    <mergeCell ref="A185:B185"/>
    <mergeCell ref="C185:G185"/>
    <mergeCell ref="A186:B186"/>
    <mergeCell ref="C186:G186"/>
    <mergeCell ref="A193:B193"/>
    <mergeCell ref="C193:G193"/>
    <mergeCell ref="A194:B194"/>
    <mergeCell ref="C194:G194"/>
    <mergeCell ref="A195:B195"/>
    <mergeCell ref="C195:G195"/>
    <mergeCell ref="A190:B190"/>
    <mergeCell ref="C190:G190"/>
    <mergeCell ref="A191:B191"/>
    <mergeCell ref="C191:G191"/>
    <mergeCell ref="A192:B192"/>
    <mergeCell ref="C192:G192"/>
    <mergeCell ref="A199:B199"/>
    <mergeCell ref="C199:G199"/>
    <mergeCell ref="A200:B200"/>
    <mergeCell ref="C200:G200"/>
    <mergeCell ref="A201:B201"/>
    <mergeCell ref="C201:G201"/>
    <mergeCell ref="A196:B196"/>
    <mergeCell ref="C196:G196"/>
    <mergeCell ref="A197:B197"/>
    <mergeCell ref="C197:G197"/>
    <mergeCell ref="A198:B198"/>
    <mergeCell ref="C198:G198"/>
    <mergeCell ref="A205:B205"/>
    <mergeCell ref="C205:G205"/>
    <mergeCell ref="A206:B206"/>
    <mergeCell ref="C206:G206"/>
    <mergeCell ref="A207:B207"/>
    <mergeCell ref="C207:G207"/>
    <mergeCell ref="A202:B202"/>
    <mergeCell ref="C202:G202"/>
    <mergeCell ref="A203:B203"/>
    <mergeCell ref="C203:G203"/>
    <mergeCell ref="A204:B204"/>
    <mergeCell ref="C204:G204"/>
    <mergeCell ref="A211:B211"/>
    <mergeCell ref="C211:G211"/>
    <mergeCell ref="A212:B212"/>
    <mergeCell ref="C212:G212"/>
    <mergeCell ref="A213:B213"/>
    <mergeCell ref="C213:G213"/>
    <mergeCell ref="A208:B208"/>
    <mergeCell ref="C208:G208"/>
    <mergeCell ref="A209:B209"/>
    <mergeCell ref="C209:G209"/>
    <mergeCell ref="A210:B210"/>
    <mergeCell ref="C210:G210"/>
    <mergeCell ref="A217:B217"/>
    <mergeCell ref="C217:G217"/>
    <mergeCell ref="A218:B218"/>
    <mergeCell ref="C218:G218"/>
    <mergeCell ref="A219:B219"/>
    <mergeCell ref="C219:G219"/>
    <mergeCell ref="A214:B214"/>
    <mergeCell ref="C214:G214"/>
    <mergeCell ref="A215:B215"/>
    <mergeCell ref="C215:G215"/>
    <mergeCell ref="A216:B216"/>
    <mergeCell ref="C216:G216"/>
    <mergeCell ref="A223:B223"/>
    <mergeCell ref="C223:G223"/>
    <mergeCell ref="A224:B224"/>
    <mergeCell ref="C224:G224"/>
    <mergeCell ref="A225:B225"/>
    <mergeCell ref="C225:G225"/>
    <mergeCell ref="A220:B220"/>
    <mergeCell ref="C220:G220"/>
    <mergeCell ref="A221:B221"/>
    <mergeCell ref="C221:G221"/>
    <mergeCell ref="A222:B222"/>
    <mergeCell ref="C222:G222"/>
    <mergeCell ref="A229:B229"/>
    <mergeCell ref="C229:G229"/>
    <mergeCell ref="A230:B230"/>
    <mergeCell ref="C230:G230"/>
    <mergeCell ref="A231:B231"/>
    <mergeCell ref="C231:G231"/>
    <mergeCell ref="A226:B226"/>
    <mergeCell ref="C226:G226"/>
    <mergeCell ref="A227:B227"/>
    <mergeCell ref="C227:G227"/>
    <mergeCell ref="A228:B228"/>
    <mergeCell ref="C228:G228"/>
    <mergeCell ref="A235:B235"/>
    <mergeCell ref="C235:G235"/>
    <mergeCell ref="A236:B236"/>
    <mergeCell ref="C236:G236"/>
    <mergeCell ref="A237:B237"/>
    <mergeCell ref="C237:G237"/>
    <mergeCell ref="A232:B232"/>
    <mergeCell ref="C232:G232"/>
    <mergeCell ref="A233:B233"/>
    <mergeCell ref="C233:G233"/>
    <mergeCell ref="A234:B234"/>
    <mergeCell ref="C234:G234"/>
    <mergeCell ref="A241:B241"/>
    <mergeCell ref="C241:G241"/>
    <mergeCell ref="A242:B242"/>
    <mergeCell ref="C242:G242"/>
    <mergeCell ref="A243:B243"/>
    <mergeCell ref="C243:G243"/>
    <mergeCell ref="A238:B238"/>
    <mergeCell ref="C238:G238"/>
    <mergeCell ref="A239:B239"/>
    <mergeCell ref="C239:G239"/>
    <mergeCell ref="A240:B240"/>
    <mergeCell ref="C240:G240"/>
    <mergeCell ref="A247:B247"/>
    <mergeCell ref="C247:G247"/>
    <mergeCell ref="A248:B248"/>
    <mergeCell ref="C248:G248"/>
    <mergeCell ref="A249:B249"/>
    <mergeCell ref="C249:G249"/>
    <mergeCell ref="A244:B244"/>
    <mergeCell ref="C244:G244"/>
    <mergeCell ref="A245:B245"/>
    <mergeCell ref="C245:G245"/>
    <mergeCell ref="A246:B246"/>
    <mergeCell ref="C246:G246"/>
    <mergeCell ref="A253:B253"/>
    <mergeCell ref="C253:G253"/>
    <mergeCell ref="A254:B254"/>
    <mergeCell ref="C254:G254"/>
    <mergeCell ref="A255:B255"/>
    <mergeCell ref="C255:G255"/>
    <mergeCell ref="A250:B250"/>
    <mergeCell ref="C250:G250"/>
    <mergeCell ref="A251:B251"/>
    <mergeCell ref="C251:G251"/>
    <mergeCell ref="A252:B252"/>
    <mergeCell ref="C252:G252"/>
    <mergeCell ref="A259:B259"/>
    <mergeCell ref="C259:G259"/>
    <mergeCell ref="A260:B260"/>
    <mergeCell ref="C260:G260"/>
    <mergeCell ref="A261:B261"/>
    <mergeCell ref="C261:G261"/>
    <mergeCell ref="A256:B256"/>
    <mergeCell ref="C256:G256"/>
    <mergeCell ref="A257:B257"/>
    <mergeCell ref="C257:G257"/>
    <mergeCell ref="A258:B258"/>
    <mergeCell ref="C258:G258"/>
    <mergeCell ref="A265:B265"/>
    <mergeCell ref="C265:G265"/>
    <mergeCell ref="A266:B266"/>
    <mergeCell ref="C266:G266"/>
    <mergeCell ref="A267:B267"/>
    <mergeCell ref="C267:G267"/>
    <mergeCell ref="A262:B262"/>
    <mergeCell ref="C262:G262"/>
    <mergeCell ref="A263:B263"/>
    <mergeCell ref="C263:G263"/>
    <mergeCell ref="A264:B264"/>
    <mergeCell ref="C264:G264"/>
    <mergeCell ref="A271:B271"/>
    <mergeCell ref="C271:G271"/>
    <mergeCell ref="A272:B272"/>
    <mergeCell ref="C272:G272"/>
    <mergeCell ref="A273:B273"/>
    <mergeCell ref="C273:G273"/>
    <mergeCell ref="A268:B268"/>
    <mergeCell ref="C268:G268"/>
    <mergeCell ref="A269:B269"/>
    <mergeCell ref="C269:G269"/>
    <mergeCell ref="A270:B270"/>
    <mergeCell ref="C270:G270"/>
    <mergeCell ref="A277:B277"/>
    <mergeCell ref="C277:G277"/>
    <mergeCell ref="A278:B278"/>
    <mergeCell ref="C278:G278"/>
    <mergeCell ref="A279:B279"/>
    <mergeCell ref="C279:G279"/>
    <mergeCell ref="A274:B274"/>
    <mergeCell ref="C274:G274"/>
    <mergeCell ref="A275:B275"/>
    <mergeCell ref="C275:G275"/>
    <mergeCell ref="A276:B276"/>
    <mergeCell ref="C276:G276"/>
    <mergeCell ref="A283:B283"/>
    <mergeCell ref="C283:G283"/>
    <mergeCell ref="A284:B284"/>
    <mergeCell ref="C284:G284"/>
    <mergeCell ref="A285:B285"/>
    <mergeCell ref="C285:G285"/>
    <mergeCell ref="A280:B280"/>
    <mergeCell ref="C280:G280"/>
    <mergeCell ref="A281:B281"/>
    <mergeCell ref="C281:G281"/>
    <mergeCell ref="A282:B282"/>
    <mergeCell ref="C282:G282"/>
    <mergeCell ref="A289:B289"/>
    <mergeCell ref="C289:G289"/>
    <mergeCell ref="A290:B290"/>
    <mergeCell ref="C290:G290"/>
    <mergeCell ref="A291:B291"/>
    <mergeCell ref="C291:G291"/>
    <mergeCell ref="A286:B286"/>
    <mergeCell ref="C286:G286"/>
    <mergeCell ref="A287:B287"/>
    <mergeCell ref="C287:G287"/>
    <mergeCell ref="A288:B288"/>
    <mergeCell ref="C288:G288"/>
    <mergeCell ref="A295:B295"/>
    <mergeCell ref="C295:G295"/>
    <mergeCell ref="A296:B296"/>
    <mergeCell ref="C296:G296"/>
    <mergeCell ref="A297:B297"/>
    <mergeCell ref="C297:G297"/>
    <mergeCell ref="A292:B292"/>
    <mergeCell ref="C292:G292"/>
    <mergeCell ref="A293:B293"/>
    <mergeCell ref="C293:G293"/>
    <mergeCell ref="A294:B294"/>
    <mergeCell ref="C294:G294"/>
    <mergeCell ref="A301:B301"/>
    <mergeCell ref="C301:G301"/>
    <mergeCell ref="A302:B302"/>
    <mergeCell ref="C302:G302"/>
    <mergeCell ref="A303:B303"/>
    <mergeCell ref="C303:G303"/>
    <mergeCell ref="A298:B298"/>
    <mergeCell ref="C298:G298"/>
    <mergeCell ref="A299:B299"/>
    <mergeCell ref="C299:G299"/>
    <mergeCell ref="A300:B300"/>
    <mergeCell ref="C300:G300"/>
    <mergeCell ref="A307:B307"/>
    <mergeCell ref="C307:G307"/>
    <mergeCell ref="A308:B308"/>
    <mergeCell ref="C308:G308"/>
    <mergeCell ref="A309:B309"/>
    <mergeCell ref="C309:G309"/>
    <mergeCell ref="A304:B304"/>
    <mergeCell ref="C304:G304"/>
    <mergeCell ref="A305:B305"/>
    <mergeCell ref="C305:G305"/>
    <mergeCell ref="A306:B306"/>
    <mergeCell ref="C306:G306"/>
    <mergeCell ref="A313:B313"/>
    <mergeCell ref="C313:G313"/>
    <mergeCell ref="A314:B314"/>
    <mergeCell ref="C314:G314"/>
    <mergeCell ref="A315:B315"/>
    <mergeCell ref="C315:G315"/>
    <mergeCell ref="A310:B310"/>
    <mergeCell ref="C310:G310"/>
    <mergeCell ref="A311:B311"/>
    <mergeCell ref="C311:G311"/>
    <mergeCell ref="A312:B312"/>
    <mergeCell ref="C312:G312"/>
    <mergeCell ref="A320:B320"/>
    <mergeCell ref="C320:G320"/>
    <mergeCell ref="A321:B321"/>
    <mergeCell ref="C321:G321"/>
    <mergeCell ref="A322:B322"/>
    <mergeCell ref="C322:G322"/>
    <mergeCell ref="A316:T316"/>
    <mergeCell ref="A317:B317"/>
    <mergeCell ref="C317:G317"/>
    <mergeCell ref="A318:B318"/>
    <mergeCell ref="C318:G318"/>
    <mergeCell ref="A319:B319"/>
    <mergeCell ref="C319:G319"/>
    <mergeCell ref="A326:B326"/>
    <mergeCell ref="C326:G326"/>
    <mergeCell ref="A327:B327"/>
    <mergeCell ref="C327:G327"/>
    <mergeCell ref="A328:B328"/>
    <mergeCell ref="C328:G328"/>
    <mergeCell ref="A323:B323"/>
    <mergeCell ref="C323:G323"/>
    <mergeCell ref="A324:B324"/>
    <mergeCell ref="C324:G324"/>
    <mergeCell ref="A325:B325"/>
    <mergeCell ref="C325:G325"/>
    <mergeCell ref="A332:B332"/>
    <mergeCell ref="C332:G332"/>
    <mergeCell ref="A333:B333"/>
    <mergeCell ref="C333:G333"/>
    <mergeCell ref="A334:B334"/>
    <mergeCell ref="C334:G334"/>
    <mergeCell ref="A329:B329"/>
    <mergeCell ref="C329:G329"/>
    <mergeCell ref="A330:B330"/>
    <mergeCell ref="C330:G330"/>
    <mergeCell ref="A331:B331"/>
    <mergeCell ref="C331:G331"/>
    <mergeCell ref="A338:B338"/>
    <mergeCell ref="C338:G338"/>
    <mergeCell ref="A339:B339"/>
    <mergeCell ref="C339:G339"/>
    <mergeCell ref="A340:B340"/>
    <mergeCell ref="C340:G340"/>
    <mergeCell ref="A335:B335"/>
    <mergeCell ref="C335:G335"/>
    <mergeCell ref="A336:B336"/>
    <mergeCell ref="C336:G336"/>
    <mergeCell ref="A337:B337"/>
    <mergeCell ref="C337:G337"/>
    <mergeCell ref="A344:B344"/>
    <mergeCell ref="C344:G344"/>
    <mergeCell ref="A345:B345"/>
    <mergeCell ref="C345:G345"/>
    <mergeCell ref="A346:B346"/>
    <mergeCell ref="C346:G346"/>
    <mergeCell ref="A341:B341"/>
    <mergeCell ref="C341:G341"/>
    <mergeCell ref="A342:B342"/>
    <mergeCell ref="C342:G342"/>
    <mergeCell ref="A343:B343"/>
    <mergeCell ref="C343:G343"/>
    <mergeCell ref="A350:B350"/>
    <mergeCell ref="C350:G350"/>
    <mergeCell ref="A351:B351"/>
    <mergeCell ref="C351:G351"/>
    <mergeCell ref="A352:B352"/>
    <mergeCell ref="C352:G352"/>
    <mergeCell ref="A347:B347"/>
    <mergeCell ref="C347:G347"/>
    <mergeCell ref="A348:B348"/>
    <mergeCell ref="C348:G348"/>
    <mergeCell ref="A349:B349"/>
    <mergeCell ref="C349:G349"/>
    <mergeCell ref="A356:B356"/>
    <mergeCell ref="C356:G356"/>
    <mergeCell ref="A357:B357"/>
    <mergeCell ref="C357:G357"/>
    <mergeCell ref="A358:B358"/>
    <mergeCell ref="C358:G358"/>
    <mergeCell ref="A353:B353"/>
    <mergeCell ref="C353:G353"/>
    <mergeCell ref="A354:B354"/>
    <mergeCell ref="C354:G354"/>
    <mergeCell ref="A355:B355"/>
    <mergeCell ref="C355:G355"/>
    <mergeCell ref="A362:B362"/>
    <mergeCell ref="C362:G362"/>
    <mergeCell ref="A363:B363"/>
    <mergeCell ref="C363:G363"/>
    <mergeCell ref="A364:B364"/>
    <mergeCell ref="C364:G364"/>
    <mergeCell ref="A359:B359"/>
    <mergeCell ref="C359:G359"/>
    <mergeCell ref="A360:B360"/>
    <mergeCell ref="C360:G360"/>
    <mergeCell ref="A361:B361"/>
    <mergeCell ref="C361:G361"/>
    <mergeCell ref="S367:T367"/>
    <mergeCell ref="A369:B369"/>
    <mergeCell ref="C369:G369"/>
    <mergeCell ref="A370:G370"/>
    <mergeCell ref="A371:B371"/>
    <mergeCell ref="C371:G371"/>
    <mergeCell ref="A365:B365"/>
    <mergeCell ref="C365:G365"/>
    <mergeCell ref="A366:T366"/>
    <mergeCell ref="A367:B368"/>
    <mergeCell ref="C367:G368"/>
    <mergeCell ref="H367:H368"/>
    <mergeCell ref="K367:L367"/>
    <mergeCell ref="M367:N367"/>
    <mergeCell ref="O367:P367"/>
    <mergeCell ref="Q367:R367"/>
    <mergeCell ref="A375:B375"/>
    <mergeCell ref="C375:G375"/>
    <mergeCell ref="A376:B376"/>
    <mergeCell ref="C376:G376"/>
    <mergeCell ref="A377:B377"/>
    <mergeCell ref="C377:G377"/>
    <mergeCell ref="A372:B372"/>
    <mergeCell ref="C372:G372"/>
    <mergeCell ref="A373:B373"/>
    <mergeCell ref="C373:G373"/>
    <mergeCell ref="A374:B374"/>
    <mergeCell ref="C374:G374"/>
    <mergeCell ref="A381:B381"/>
    <mergeCell ref="C381:G381"/>
    <mergeCell ref="A382:B382"/>
    <mergeCell ref="C382:G382"/>
    <mergeCell ref="A383:B383"/>
    <mergeCell ref="C383:G383"/>
    <mergeCell ref="A378:B378"/>
    <mergeCell ref="C378:G378"/>
    <mergeCell ref="A379:B379"/>
    <mergeCell ref="C379:G379"/>
    <mergeCell ref="A380:B380"/>
    <mergeCell ref="C380:G380"/>
    <mergeCell ref="A387:B387"/>
    <mergeCell ref="C387:G387"/>
    <mergeCell ref="A388:B388"/>
    <mergeCell ref="C388:G388"/>
    <mergeCell ref="A389:B389"/>
    <mergeCell ref="C389:G389"/>
    <mergeCell ref="A384:B384"/>
    <mergeCell ref="C384:G384"/>
    <mergeCell ref="A385:B385"/>
    <mergeCell ref="C385:G385"/>
    <mergeCell ref="A386:B386"/>
    <mergeCell ref="C386:G386"/>
    <mergeCell ref="A393:B393"/>
    <mergeCell ref="C393:G393"/>
    <mergeCell ref="A394:B394"/>
    <mergeCell ref="C394:G394"/>
    <mergeCell ref="A395:B395"/>
    <mergeCell ref="C395:G395"/>
    <mergeCell ref="A390:B390"/>
    <mergeCell ref="C390:G390"/>
    <mergeCell ref="A391:B391"/>
    <mergeCell ref="C391:G391"/>
    <mergeCell ref="A392:B392"/>
    <mergeCell ref="C392:G392"/>
    <mergeCell ref="A399:B399"/>
    <mergeCell ref="C399:G399"/>
    <mergeCell ref="A400:B400"/>
    <mergeCell ref="C400:G400"/>
    <mergeCell ref="A401:B401"/>
    <mergeCell ref="C401:G401"/>
    <mergeCell ref="A396:B396"/>
    <mergeCell ref="C396:G396"/>
    <mergeCell ref="A397:B397"/>
    <mergeCell ref="C397:G397"/>
    <mergeCell ref="A398:B398"/>
    <mergeCell ref="C398:G398"/>
    <mergeCell ref="A405:B405"/>
    <mergeCell ref="C405:G405"/>
    <mergeCell ref="A406:B406"/>
    <mergeCell ref="C406:G406"/>
    <mergeCell ref="A407:B407"/>
    <mergeCell ref="C407:G407"/>
    <mergeCell ref="A402:B402"/>
    <mergeCell ref="C402:G402"/>
    <mergeCell ref="A403:B403"/>
    <mergeCell ref="C403:G403"/>
    <mergeCell ref="A404:B404"/>
    <mergeCell ref="C404:G404"/>
    <mergeCell ref="A411:B411"/>
    <mergeCell ref="C411:G411"/>
    <mergeCell ref="A412:B412"/>
    <mergeCell ref="C412:G412"/>
    <mergeCell ref="A413:B413"/>
    <mergeCell ref="C413:G413"/>
    <mergeCell ref="A408:B408"/>
    <mergeCell ref="C408:G408"/>
    <mergeCell ref="A409:B409"/>
    <mergeCell ref="C409:G409"/>
    <mergeCell ref="A410:B410"/>
    <mergeCell ref="C410:G410"/>
    <mergeCell ref="A417:B417"/>
    <mergeCell ref="C417:G417"/>
    <mergeCell ref="A418:B418"/>
    <mergeCell ref="C418:G418"/>
    <mergeCell ref="A419:B419"/>
    <mergeCell ref="C419:G419"/>
    <mergeCell ref="A414:B414"/>
    <mergeCell ref="C414:G414"/>
    <mergeCell ref="A415:B415"/>
    <mergeCell ref="C415:G415"/>
    <mergeCell ref="A416:B416"/>
    <mergeCell ref="C416:G416"/>
    <mergeCell ref="A423:B423"/>
    <mergeCell ref="C423:G423"/>
    <mergeCell ref="A424:B424"/>
    <mergeCell ref="C424:G424"/>
    <mergeCell ref="A425:B425"/>
    <mergeCell ref="C425:G425"/>
    <mergeCell ref="A420:B420"/>
    <mergeCell ref="C420:G420"/>
    <mergeCell ref="A421:B421"/>
    <mergeCell ref="C421:G421"/>
    <mergeCell ref="A422:B422"/>
    <mergeCell ref="C422:G422"/>
    <mergeCell ref="A429:B429"/>
    <mergeCell ref="C429:G429"/>
    <mergeCell ref="A430:B430"/>
    <mergeCell ref="C430:G430"/>
    <mergeCell ref="A431:B431"/>
    <mergeCell ref="C431:G431"/>
    <mergeCell ref="A426:B426"/>
    <mergeCell ref="C426:G426"/>
    <mergeCell ref="A427:B427"/>
    <mergeCell ref="C427:G427"/>
    <mergeCell ref="A428:B428"/>
    <mergeCell ref="C428:G428"/>
    <mergeCell ref="A435:B435"/>
    <mergeCell ref="C435:G435"/>
    <mergeCell ref="A436:B436"/>
    <mergeCell ref="C436:G436"/>
    <mergeCell ref="A437:B437"/>
    <mergeCell ref="C437:G437"/>
    <mergeCell ref="A432:B432"/>
    <mergeCell ref="C432:G432"/>
    <mergeCell ref="A433:B433"/>
    <mergeCell ref="C433:G433"/>
    <mergeCell ref="A434:B434"/>
    <mergeCell ref="C434:G434"/>
    <mergeCell ref="A441:B441"/>
    <mergeCell ref="C441:G441"/>
    <mergeCell ref="A442:B442"/>
    <mergeCell ref="C442:G442"/>
    <mergeCell ref="A443:B443"/>
    <mergeCell ref="C443:G443"/>
    <mergeCell ref="A438:B438"/>
    <mergeCell ref="C438:G438"/>
    <mergeCell ref="A439:B439"/>
    <mergeCell ref="C439:G439"/>
    <mergeCell ref="A440:B440"/>
    <mergeCell ref="C440:G440"/>
    <mergeCell ref="A447:B447"/>
    <mergeCell ref="C447:G447"/>
    <mergeCell ref="A448:B448"/>
    <mergeCell ref="C448:G448"/>
    <mergeCell ref="A444:B444"/>
    <mergeCell ref="C444:G444"/>
    <mergeCell ref="A445:B445"/>
    <mergeCell ref="C445:G445"/>
    <mergeCell ref="A446:B446"/>
    <mergeCell ref="C446:G446"/>
  </mergeCells>
  <printOptions horizontalCentered="1" verticalCentered="1"/>
  <pageMargins left="0.39370078740157483" right="0.31496062992125984" top="0.39370078740157483" bottom="0.31496062992125984" header="0.19685039370078741" footer="0.19685039370078741"/>
  <pageSetup paperSize="9" scale="7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Финансовый план 2025</vt:lpstr>
      <vt:lpstr>'Финансовый план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В. Кириллов</dc:creator>
  <cp:lastModifiedBy>Ильшат А. Багаутдинов</cp:lastModifiedBy>
  <dcterms:created xsi:type="dcterms:W3CDTF">2015-06-05T18:19:34Z</dcterms:created>
  <dcterms:modified xsi:type="dcterms:W3CDTF">2024-03-15T08:36:39Z</dcterms:modified>
</cp:coreProperties>
</file>