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5\Раскрытие к 1 июня 2025\На опубликование\"/>
    </mc:Choice>
  </mc:AlternateContent>
  <xr:revisionPtr revIDLastSave="0" documentId="13_ncr:1_{E3CE6FF5-573E-4F78-9C8F-8895597D8A10}" xr6:coauthVersionLast="47" xr6:coauthVersionMax="47" xr10:uidLastSave="{00000000-0000-0000-0000-000000000000}"/>
  <bookViews>
    <workbookView xWindow="9480" yWindow="1830" windowWidth="25785" windowHeight="17985" tabRatio="818" activeTab="6" xr2:uid="{00000000-000D-0000-FFFF-FFFF00000000}"/>
  </bookViews>
  <sheets>
    <sheet name="структура затрат 2017" sheetId="1" r:id="rId1"/>
    <sheet name="структура затрат 2018" sheetId="2" r:id="rId2"/>
    <sheet name="структура затрат 2019" sheetId="3" r:id="rId3"/>
    <sheet name="структура затрат 2020" sheetId="4" r:id="rId4"/>
    <sheet name="структура затрат 2022" sheetId="5" r:id="rId5"/>
    <sheet name="структура затрат 2023" sheetId="6" r:id="rId6"/>
    <sheet name="структура затрат 2024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calcPr calcId="191029"/>
</workbook>
</file>

<file path=xl/calcChain.xml><?xml version="1.0" encoding="utf-8"?>
<calcChain xmlns="http://schemas.openxmlformats.org/spreadsheetml/2006/main">
  <c r="E21" i="2" l="1"/>
  <c r="D21" i="2"/>
  <c r="E20" i="2"/>
  <c r="D20" i="2"/>
  <c r="D18" i="2"/>
  <c r="D19" i="2"/>
  <c r="D22" i="2"/>
  <c r="D23" i="2"/>
  <c r="D25" i="2"/>
  <c r="E25" i="2"/>
  <c r="E23" i="2" l="1"/>
  <c r="E22" i="2"/>
  <c r="E19" i="2"/>
  <c r="E18" i="2" l="1"/>
  <c r="D24" i="2"/>
  <c r="E23" i="1"/>
  <c r="E22" i="1"/>
  <c r="E21" i="1"/>
  <c r="E20" i="1"/>
  <c r="E19" i="1"/>
  <c r="E25" i="1"/>
  <c r="E24" i="2" l="1"/>
  <c r="D25" i="1"/>
  <c r="E18" i="1"/>
  <c r="D18" i="1"/>
  <c r="D23" i="1"/>
  <c r="D22" i="1"/>
  <c r="D21" i="1"/>
  <c r="D20" i="1"/>
  <c r="D19" i="1"/>
  <c r="D24" i="1" l="1"/>
  <c r="E24" i="1"/>
</calcChain>
</file>

<file path=xl/sharedStrings.xml><?xml version="1.0" encoding="utf-8"?>
<sst xmlns="http://schemas.openxmlformats.org/spreadsheetml/2006/main" count="226" uniqueCount="40">
  <si>
    <t>экономически обоснованных расходов (затрат)</t>
  </si>
  <si>
    <t>Наименование организации: ГУП НАО "Нарьян-Марская электростанция"</t>
  </si>
  <si>
    <t>ИНН: 8300010188</t>
  </si>
  <si>
    <t>КПП: 298301001</t>
  </si>
  <si>
    <t>№ п/п</t>
  </si>
  <si>
    <t>Ед. изм.</t>
  </si>
  <si>
    <t>Год</t>
  </si>
  <si>
    <t>Структура затрат</t>
  </si>
  <si>
    <t>х</t>
  </si>
  <si>
    <t>тыс. руб.</t>
  </si>
  <si>
    <t>Себестоимость, всего</t>
  </si>
  <si>
    <t>Фонд оплаты труда и отчисления на социальные нужды, всего</t>
  </si>
  <si>
    <t>Амортизационные отчисления</t>
  </si>
  <si>
    <t xml:space="preserve">Форма раскрытия информации о структуре и объемах затрат </t>
  </si>
  <si>
    <t>субъектов электроэнергетики регулирование</t>
  </si>
  <si>
    <t xml:space="preserve">деятельности которых осуществляется методом </t>
  </si>
  <si>
    <t>Топливо на технологические цели</t>
  </si>
  <si>
    <t>Ремонт оборудования</t>
  </si>
  <si>
    <t>Налог на имущество</t>
  </si>
  <si>
    <t>Прочие затраты</t>
  </si>
  <si>
    <t>2017 план</t>
  </si>
  <si>
    <t>факт 2017</t>
  </si>
  <si>
    <t>Объем реализации электрической энерии</t>
  </si>
  <si>
    <t>тыс. кВт/ч</t>
  </si>
  <si>
    <t>2018 план</t>
  </si>
  <si>
    <t>факт 2018</t>
  </si>
  <si>
    <t>2019 план</t>
  </si>
  <si>
    <t>факт 2019</t>
  </si>
  <si>
    <t>2020 план</t>
  </si>
  <si>
    <t>факт 2020</t>
  </si>
  <si>
    <t>индексации необходимой валовой выручки</t>
  </si>
  <si>
    <t>субъектов электроэнергетики регулирование,</t>
  </si>
  <si>
    <t xml:space="preserve">деятельность которых осуществляется методом </t>
  </si>
  <si>
    <t>2022 план</t>
  </si>
  <si>
    <t>факт 2022</t>
  </si>
  <si>
    <t>2023 план</t>
  </si>
  <si>
    <t>факт 2023</t>
  </si>
  <si>
    <t>Показатель</t>
  </si>
  <si>
    <t>2024 план</t>
  </si>
  <si>
    <t>факт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</si>
</sst>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5" x14ac:knownFonts="1">
    <font>
      <sz val="10"/>
      <name val="Arial Cyr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justify" wrapTex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wrapText="1"/>
    </xf>
    <xf numFmtId="164" fontId="0" fillId="0" borderId="0" xfId="0" applyNumberFormat="1"/>
    <xf numFmtId="0" fontId="4" fillId="0" borderId="10" xfId="0" applyFont="1" applyBorder="1" applyAlignment="1">
      <alignment horizontal="center" vertical="top" wrapText="1"/>
    </xf>
    <xf numFmtId="165" fontId="4" fillId="0" borderId="9" xfId="1" applyNumberFormat="1" applyFont="1" applyFill="1" applyBorder="1" applyAlignment="1">
      <alignment horizontal="center"/>
    </xf>
    <xf numFmtId="4" fontId="0" fillId="0" borderId="0" xfId="0" applyNumberFormat="1"/>
    <xf numFmtId="3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58;&#1072;&#1088;&#1080;&#1092;&#1099;%202019/&#1044;&#1086;&#1082;&#1091;&#1084;&#1077;&#1085;&#1090;&#1099;%20&#1085;&#1072;%20&#1086;&#1090;&#1087;&#1088;&#1072;&#1074;&#1082;&#1091;/&#1058;&#1072;&#1088;&#1080;&#1092;&#1085;&#1086;&#1077;%20&#1087;&#1088;&#1077;&#1076;&#1083;&#1086;&#1078;&#1077;&#1085;&#1080;&#1077;%202019%20&#1079;&#1085;&#1072;&#1095;&#1077;&#1085;&#1080;&#110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58;&#1072;&#1088;&#1080;&#1092;&#1099;%202019/&#1056;&#1072;&#1089;&#1095;&#1077;&#1090;&#1099;/&#1060;&#1072;&#1082;&#1090;%202017/20%202017%20&#1087;&#1086;&#1076;&#1088;&#1072;&#1079;&#1076;&#1077;&#1083;&#1077;&#1085;&#1080;&#110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41;&#1102;&#1076;&#1078;&#1077;&#1090;%202017/&#1041;&#1044;&#1056;/&#1041;&#1044;&#1056;%20&#1092;&#1072;&#1082;&#1090;%2020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58;&#1072;&#1088;&#1080;&#1092;&#1099;%202020/&#1058;&#1072;&#1088;&#1080;&#1092;&#1085;&#1086;&#1077;%20&#1087;&#1088;&#1077;&#1076;&#1083;&#1086;&#1078;&#1077;&#1085;&#1080;&#1077;%202020%20&#1079;&#1085;%2030.04.201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58;&#1072;&#1088;&#1080;&#1092;&#1099;%202020/&#1056;&#1072;&#1089;&#1095;&#1077;&#1090;&#1099;/&#1060;&#1072;&#1082;&#1090;%202018/20%202018%20&#1087;&#1086;&#1076;&#1088;&#1072;&#1079;&#1076;&#1077;&#1083;&#1077;&#1085;&#1080;&#11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41;&#1102;&#1076;&#1078;&#1077;&#1090;%202018/&#1041;&#1044;&#1056;/&#1041;&#1044;&#1056;%20&#1092;&#1072;&#1082;&#1090;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7 м"/>
      <sheetName val="Лист2"/>
      <sheetName val="9 мес"/>
      <sheetName val="46-ээ"/>
      <sheetName val="Реестр ЭЭ"/>
      <sheetName val="Э"/>
      <sheetName val="6 м"/>
      <sheetName val="9 м"/>
      <sheetName val="Оэ"/>
      <sheetName val="Тэ"/>
      <sheetName val="Зэ"/>
      <sheetName val="Амортиз"/>
      <sheetName val="Аэ"/>
      <sheetName val="Мэ"/>
      <sheetName val="Рэ"/>
      <sheetName val="Пэ"/>
      <sheetName val="Автотранспортный цех"/>
      <sheetName val="Общепроизв"/>
      <sheetName val="Общехоз"/>
      <sheetName val="Прибыль"/>
      <sheetName val="6 месяцев"/>
      <sheetName val="8 м"/>
      <sheetName val="Реестр ТЭ"/>
      <sheetName val="Т"/>
      <sheetName val="От"/>
      <sheetName val="Ат"/>
      <sheetName val="Мт"/>
      <sheetName val="НВВ"/>
      <sheetName val="ОР 1"/>
      <sheetName val="расч ОР"/>
      <sheetName val="уе"/>
      <sheetName val="НР"/>
      <sheetName val="топл"/>
      <sheetName val="ИКА"/>
      <sheetName val="ТН"/>
      <sheetName val="Отн"/>
      <sheetName val="гвс (ОС)"/>
      <sheetName val="Прил 20"/>
      <sheetName val="Прил 21"/>
      <sheetName val="Прил 22"/>
      <sheetName val="Прил 23"/>
      <sheetName val="Долгосроч.ТЭ"/>
      <sheetName val="ФОТ"/>
      <sheetName val="2013 (2)"/>
      <sheetName val="совмещение"/>
      <sheetName val="2013"/>
      <sheetName val="Штат 2012"/>
      <sheetName val="штат КЦ"/>
      <sheetName val="штат"/>
      <sheetName val="Штат КЦ 2012"/>
      <sheetName val="Выпадающие"/>
      <sheetName val="эл.плиты факт"/>
      <sheetName val="НУР ЭЭ"/>
      <sheetName val="Потери ЭЭ"/>
      <sheetName val="Собственные нужды"/>
      <sheetName val="Лист5"/>
      <sheetName val="Лист1"/>
      <sheetName val="произв"/>
      <sheetName val="Лист3"/>
    </sheetNames>
    <sheetDataSet>
      <sheetData sheetId="0"/>
      <sheetData sheetId="1"/>
      <sheetData sheetId="2"/>
      <sheetData sheetId="3"/>
      <sheetData sheetId="4"/>
      <sheetData sheetId="5">
        <row r="16">
          <cell r="O16">
            <v>91592794.980000019</v>
          </cell>
        </row>
        <row r="39">
          <cell r="L39">
            <v>153925149.94134167</v>
          </cell>
          <cell r="O39">
            <v>159015563.67201853</v>
          </cell>
        </row>
        <row r="40">
          <cell r="L40">
            <v>97145182.809999973</v>
          </cell>
          <cell r="O40">
            <v>101009707.30950984</v>
          </cell>
        </row>
        <row r="41">
          <cell r="L41">
            <v>29981809.499999993</v>
          </cell>
          <cell r="O41">
            <v>29142448.223385949</v>
          </cell>
        </row>
        <row r="43">
          <cell r="L43">
            <v>83587036.38000001</v>
          </cell>
          <cell r="O43">
            <v>82820206.969999999</v>
          </cell>
        </row>
        <row r="45">
          <cell r="L45">
            <v>15856868.52</v>
          </cell>
          <cell r="O45">
            <v>712533.89830508479</v>
          </cell>
        </row>
        <row r="55">
          <cell r="O55">
            <v>456560696.29663002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8">
          <cell r="E8">
            <v>13302412.93</v>
          </cell>
          <cell r="F8">
            <v>11721430.230933603</v>
          </cell>
        </row>
        <row r="9">
          <cell r="E9">
            <v>3926560.0500000007</v>
          </cell>
          <cell r="F9">
            <v>3406311.2977642845</v>
          </cell>
        </row>
        <row r="10">
          <cell r="E10">
            <v>425105.8</v>
          </cell>
          <cell r="F10">
            <v>417700.12</v>
          </cell>
        </row>
      </sheetData>
      <sheetData sheetId="18">
        <row r="6">
          <cell r="H6">
            <v>17435534</v>
          </cell>
          <cell r="I6">
            <v>20500548.752320003</v>
          </cell>
        </row>
        <row r="7">
          <cell r="H7">
            <v>4611578.2399999993</v>
          </cell>
          <cell r="I7">
            <v>5202136.9592425609</v>
          </cell>
        </row>
        <row r="9">
          <cell r="H9">
            <v>117206.64</v>
          </cell>
          <cell r="I9">
            <v>117206.64</v>
          </cell>
        </row>
        <row r="62">
          <cell r="H62">
            <v>17721949</v>
          </cell>
          <cell r="I62">
            <v>15173323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DSheet"/>
    </sheetNames>
    <sheetDataSet>
      <sheetData sheetId="0">
        <row r="214">
          <cell r="E214">
            <v>463507186.06999987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7"/>
      <sheetName val="Краткий май"/>
      <sheetName val="Лист1"/>
      <sheetName val="Лист2"/>
      <sheetName val="Лист3"/>
      <sheetName val="Лист4"/>
      <sheetName val="Значения май"/>
      <sheetName val="Значения июнь"/>
      <sheetName val="Значения август"/>
      <sheetName val="Значения сентябрь"/>
      <sheetName val="Значения октябрь"/>
      <sheetName val="Значения ноябрь"/>
      <sheetName val="Значения декабр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4">
          <cell r="CO14">
            <v>93968.065999999992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7 м"/>
      <sheetName val="Лист2"/>
      <sheetName val="9 мес"/>
      <sheetName val="46-ээ"/>
      <sheetName val="Реестр ЭЭ"/>
      <sheetName val="Э"/>
      <sheetName val="6 м"/>
      <sheetName val="9 м"/>
      <sheetName val="Оэ"/>
      <sheetName val="Балансы ЭЭ утв"/>
      <sheetName val="Тэ"/>
      <sheetName val="Зэ"/>
      <sheetName val="Амортиз"/>
      <sheetName val="Аэ"/>
      <sheetName val="Мэ"/>
      <sheetName val="Рэ"/>
      <sheetName val="Пэ"/>
      <sheetName val="Автотранспортный цех"/>
      <sheetName val="Общепроизв"/>
      <sheetName val="Общехоз"/>
      <sheetName val="Прибыль"/>
      <sheetName val="6 месяцев"/>
      <sheetName val="8 м"/>
      <sheetName val="Реестр ТЭ"/>
      <sheetName val="Т"/>
      <sheetName val="От"/>
      <sheetName val="Ат"/>
      <sheetName val="Мт"/>
      <sheetName val="НВВ"/>
      <sheetName val="Смета ТЭ"/>
      <sheetName val="ОР 1"/>
      <sheetName val="расч ОР"/>
      <sheetName val="уе"/>
      <sheetName val="НР"/>
      <sheetName val="топл"/>
      <sheetName val="ИКА"/>
      <sheetName val="ТН"/>
      <sheetName val="Отн"/>
      <sheetName val="гвс (ОС)"/>
      <sheetName val="Лист5"/>
      <sheetName val="Прил 20"/>
      <sheetName val="Прил 21"/>
      <sheetName val="Прил 22"/>
      <sheetName val="Прил 23"/>
      <sheetName val="Долгосроч.ТЭ"/>
      <sheetName val="ФОТ"/>
      <sheetName val="2013 (2)"/>
      <sheetName val="совмещение"/>
      <sheetName val="2013"/>
      <sheetName val="Штат 2012"/>
      <sheetName val="штат КЦ"/>
      <sheetName val="штат"/>
      <sheetName val="Штат КЦ 2012"/>
      <sheetName val="Выпадающие"/>
      <sheetName val="эл.плиты факт"/>
      <sheetName val="НУР ЭЭ"/>
      <sheetName val="Потери ЭЭ"/>
      <sheetName val="Собственные нужды"/>
      <sheetName val="Лист1"/>
      <sheetName val="произв"/>
      <sheetName val="Лист3"/>
    </sheetNames>
    <sheetDataSet>
      <sheetData sheetId="0"/>
      <sheetData sheetId="1"/>
      <sheetData sheetId="2"/>
      <sheetData sheetId="3"/>
      <sheetData sheetId="4"/>
      <sheetData sheetId="5">
        <row r="16">
          <cell r="W16">
            <v>92400558.993000001</v>
          </cell>
        </row>
        <row r="39">
          <cell r="S39">
            <v>159055317.17946941</v>
          </cell>
          <cell r="W39">
            <v>158783755.64713481</v>
          </cell>
        </row>
        <row r="40">
          <cell r="S40">
            <v>107869469.39000002</v>
          </cell>
          <cell r="W40">
            <v>102960783.22129019</v>
          </cell>
        </row>
        <row r="41">
          <cell r="S41">
            <v>32177538.115239993</v>
          </cell>
          <cell r="W41">
            <v>31018940.014471907</v>
          </cell>
        </row>
        <row r="43">
          <cell r="S43">
            <v>82734602.109999999</v>
          </cell>
          <cell r="W43">
            <v>81309013.039999992</v>
          </cell>
        </row>
        <row r="45">
          <cell r="S45">
            <v>21149559.979999997</v>
          </cell>
          <cell r="W45">
            <v>19173205.516949154</v>
          </cell>
        </row>
        <row r="55">
          <cell r="W55">
            <v>472179187.14012229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8">
          <cell r="I8">
            <v>14597270.170000002</v>
          </cell>
          <cell r="J8">
            <v>13301826.173247676</v>
          </cell>
        </row>
        <row r="9">
          <cell r="I9">
            <v>4401965.2399999993</v>
          </cell>
          <cell r="J9">
            <v>3932064.8170610224</v>
          </cell>
        </row>
        <row r="10">
          <cell r="I10">
            <v>504360.04</v>
          </cell>
          <cell r="J10">
            <v>415894.80000000005</v>
          </cell>
        </row>
      </sheetData>
      <sheetData sheetId="19">
        <row r="6">
          <cell r="M6">
            <v>19795033.989999998</v>
          </cell>
          <cell r="N6">
            <v>23676136.1572516</v>
          </cell>
        </row>
        <row r="7">
          <cell r="M7">
            <v>5306501.7499999991</v>
          </cell>
          <cell r="N7">
            <v>5626567.0652746698</v>
          </cell>
        </row>
        <row r="9">
          <cell r="M9">
            <v>178871.93</v>
          </cell>
          <cell r="N9">
            <v>112571.52000000002</v>
          </cell>
        </row>
        <row r="62">
          <cell r="M62">
            <v>18705369.946514774</v>
          </cell>
          <cell r="N62">
            <v>19072713.593423076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DSheet"/>
    </sheetNames>
    <sheetDataSet>
      <sheetData sheetId="0">
        <row r="227">
          <cell r="E227">
            <v>491198705.28000003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8"/>
      <sheetName val="Краткий май"/>
      <sheetName val="Лист1"/>
      <sheetName val="Лист2"/>
      <sheetName val="Лист3"/>
      <sheetName val="Лист4"/>
      <sheetName val="Значения февраль"/>
      <sheetName val="Значения март"/>
      <sheetName val="Значения апрель"/>
      <sheetName val="Значения май"/>
      <sheetName val="Значения июнь"/>
      <sheetName val="Значения июль"/>
      <sheetName val="Лист5"/>
      <sheetName val="Значения август"/>
      <sheetName val="Значения сентябрь"/>
      <sheetName val="Значения октябрь"/>
      <sheetName val="Значения ноябрь"/>
      <sheetName val="Значения декабрь"/>
      <sheetName val="Значения декабрь ко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4">
          <cell r="CO14">
            <v>92792.071999999986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opLeftCell="A5" workbookViewId="0">
      <selection activeCell="E22" sqref="E22"/>
    </sheetView>
  </sheetViews>
  <sheetFormatPr defaultRowHeight="12.75" x14ac:dyDescent="0.2"/>
  <cols>
    <col min="1" max="1" width="10.140625" bestFit="1" customWidth="1"/>
    <col min="2" max="2" width="45.5703125" customWidth="1"/>
    <col min="3" max="3" width="11.42578125" customWidth="1"/>
    <col min="4" max="5" width="14.5703125" customWidth="1"/>
    <col min="7" max="7" width="10.85546875" bestFit="1" customWidth="1"/>
  </cols>
  <sheetData>
    <row r="1" spans="1:5" ht="18.75" hidden="1" x14ac:dyDescent="0.3">
      <c r="A1" s="1"/>
    </row>
    <row r="2" spans="1:5" ht="18.75" hidden="1" x14ac:dyDescent="0.3">
      <c r="A2" s="1"/>
    </row>
    <row r="3" spans="1:5" ht="18.75" hidden="1" x14ac:dyDescent="0.3">
      <c r="A3" s="1"/>
    </row>
    <row r="4" spans="1:5" ht="18.75" hidden="1" x14ac:dyDescent="0.3">
      <c r="A4" s="1"/>
    </row>
    <row r="5" spans="1:5" ht="18.75" x14ac:dyDescent="0.3">
      <c r="A5" s="1"/>
    </row>
    <row r="6" spans="1:5" ht="18.75" x14ac:dyDescent="0.3">
      <c r="A6" s="2" t="s">
        <v>13</v>
      </c>
      <c r="B6" s="3"/>
      <c r="C6" s="3"/>
      <c r="D6" s="3"/>
      <c r="E6" s="3"/>
    </row>
    <row r="7" spans="1:5" ht="18.75" x14ac:dyDescent="0.3">
      <c r="A7" s="2" t="s">
        <v>14</v>
      </c>
      <c r="B7" s="3"/>
      <c r="C7" s="3"/>
      <c r="D7" s="3"/>
      <c r="E7" s="3"/>
    </row>
    <row r="8" spans="1:5" ht="18.75" x14ac:dyDescent="0.3">
      <c r="A8" s="2" t="s">
        <v>15</v>
      </c>
      <c r="B8" s="3"/>
      <c r="C8" s="3"/>
      <c r="D8" s="3"/>
      <c r="E8" s="3"/>
    </row>
    <row r="9" spans="1:5" ht="18.75" x14ac:dyDescent="0.3">
      <c r="A9" s="2" t="s">
        <v>0</v>
      </c>
      <c r="B9" s="3"/>
      <c r="C9" s="3"/>
      <c r="D9" s="3"/>
      <c r="E9" s="3"/>
    </row>
    <row r="10" spans="1:5" ht="18.75" x14ac:dyDescent="0.3">
      <c r="A10" s="4"/>
    </row>
    <row r="11" spans="1:5" ht="18.75" x14ac:dyDescent="0.3">
      <c r="A11" s="19" t="s">
        <v>1</v>
      </c>
      <c r="B11" s="19"/>
      <c r="C11" s="19"/>
      <c r="D11" s="19"/>
      <c r="E11" s="19"/>
    </row>
    <row r="12" spans="1:5" ht="18.75" x14ac:dyDescent="0.3">
      <c r="A12" s="19" t="s">
        <v>2</v>
      </c>
      <c r="B12" s="19"/>
    </row>
    <row r="13" spans="1:5" ht="18.75" x14ac:dyDescent="0.3">
      <c r="A13" s="19" t="s">
        <v>3</v>
      </c>
      <c r="B13" s="19"/>
    </row>
    <row r="14" spans="1:5" ht="13.5" thickBot="1" x14ac:dyDescent="0.25"/>
    <row r="15" spans="1:5" ht="15.75" thickBot="1" x14ac:dyDescent="0.3">
      <c r="A15" s="20" t="s">
        <v>4</v>
      </c>
      <c r="B15" s="22"/>
      <c r="C15" s="24" t="s">
        <v>5</v>
      </c>
      <c r="D15" s="26" t="s">
        <v>6</v>
      </c>
      <c r="E15" s="27"/>
    </row>
    <row r="16" spans="1:5" ht="15.75" thickBot="1" x14ac:dyDescent="0.3">
      <c r="A16" s="21"/>
      <c r="B16" s="23"/>
      <c r="C16" s="25"/>
      <c r="D16" s="7" t="s">
        <v>20</v>
      </c>
      <c r="E16" s="10" t="s">
        <v>21</v>
      </c>
    </row>
    <row r="17" spans="1:7" ht="15.75" thickBot="1" x14ac:dyDescent="0.3">
      <c r="A17" s="5">
        <v>1</v>
      </c>
      <c r="B17" s="6" t="s">
        <v>7</v>
      </c>
      <c r="C17" s="7" t="s">
        <v>8</v>
      </c>
      <c r="D17" s="7" t="s">
        <v>8</v>
      </c>
      <c r="E17" s="8" t="s">
        <v>8</v>
      </c>
    </row>
    <row r="18" spans="1:7" ht="15.75" thickBot="1" x14ac:dyDescent="0.3">
      <c r="A18" s="5">
        <v>2</v>
      </c>
      <c r="B18" s="6" t="s">
        <v>10</v>
      </c>
      <c r="C18" s="7" t="s">
        <v>9</v>
      </c>
      <c r="D18" s="11">
        <f>[1]Э!$O$55/1000</f>
        <v>456560.69629663002</v>
      </c>
      <c r="E18" s="11">
        <f>[2]TDSheet!$E$214/1000</f>
        <v>463507.18606999988</v>
      </c>
    </row>
    <row r="19" spans="1:7" ht="15.75" thickBot="1" x14ac:dyDescent="0.3">
      <c r="A19" s="5">
        <v>3</v>
      </c>
      <c r="B19" s="6" t="s">
        <v>16</v>
      </c>
      <c r="C19" s="7" t="s">
        <v>9</v>
      </c>
      <c r="D19" s="11">
        <f>[1]Э!$O$39/1000</f>
        <v>159015.56367201853</v>
      </c>
      <c r="E19" s="11">
        <f>[1]Э!$L$39/1000</f>
        <v>153925.14994134166</v>
      </c>
    </row>
    <row r="20" spans="1:7" ht="30.75" thickBot="1" x14ac:dyDescent="0.3">
      <c r="A20" s="5">
        <v>4</v>
      </c>
      <c r="B20" s="6" t="s">
        <v>11</v>
      </c>
      <c r="C20" s="7" t="s">
        <v>9</v>
      </c>
      <c r="D20" s="11">
        <f>([1]Э!$O$40+[1]Э!$O$41+[1]Общепроизв!$F$8+[1]Общепроизв!$F$9+[1]Общехоз!$I$6+[1]Общехоз!$I$7)/1000</f>
        <v>170982.5827731562</v>
      </c>
      <c r="E20" s="11">
        <f>([1]Э!$L$40+[1]Э!$L$41+[1]Общепроизв!$E$8+[1]Общепроизв!$E$9+[1]Общехоз!$H$6+[1]Общехоз!$H$7)/1000</f>
        <v>166403.07753000001</v>
      </c>
    </row>
    <row r="21" spans="1:7" ht="15.75" thickBot="1" x14ac:dyDescent="0.3">
      <c r="A21" s="5">
        <v>5</v>
      </c>
      <c r="B21" s="6" t="s">
        <v>12</v>
      </c>
      <c r="C21" s="7" t="s">
        <v>9</v>
      </c>
      <c r="D21" s="11">
        <f>([1]Э!$O$43+[1]Общепроизв!$F$10+[1]Общехоз!$I$9)/1000</f>
        <v>83355.113729999997</v>
      </c>
      <c r="E21" s="11">
        <f>([1]Э!$L$43+[1]Общепроизв!$E$10+[1]Общехоз!$H$9)/1000</f>
        <v>84129.348820000014</v>
      </c>
    </row>
    <row r="22" spans="1:7" ht="15.75" thickBot="1" x14ac:dyDescent="0.3">
      <c r="A22" s="5">
        <v>6</v>
      </c>
      <c r="B22" s="6" t="s">
        <v>17</v>
      </c>
      <c r="C22" s="7" t="s">
        <v>9</v>
      </c>
      <c r="D22" s="11">
        <f>[1]Э!$O$45/1000</f>
        <v>712.53389830508479</v>
      </c>
      <c r="E22" s="11">
        <f>[1]Э!$L$45/1000</f>
        <v>15856.86852</v>
      </c>
    </row>
    <row r="23" spans="1:7" ht="15.75" thickBot="1" x14ac:dyDescent="0.3">
      <c r="A23" s="5">
        <v>7</v>
      </c>
      <c r="B23" s="6" t="s">
        <v>18</v>
      </c>
      <c r="C23" s="7" t="s">
        <v>9</v>
      </c>
      <c r="D23" s="11">
        <f>[1]Общехоз!$I$62/1000</f>
        <v>15173.323</v>
      </c>
      <c r="E23" s="11">
        <f>[1]Общехоз!$H$62/1000</f>
        <v>17721.949000000001</v>
      </c>
    </row>
    <row r="24" spans="1:7" ht="15.75" thickBot="1" x14ac:dyDescent="0.3">
      <c r="A24" s="5">
        <v>8</v>
      </c>
      <c r="B24" s="6" t="s">
        <v>19</v>
      </c>
      <c r="C24" s="7" t="s">
        <v>9</v>
      </c>
      <c r="D24" s="11">
        <f>D18-SUM(D19:D23)</f>
        <v>27321.579223150271</v>
      </c>
      <c r="E24" s="11">
        <f>E18-SUM(E19:E23)</f>
        <v>25470.792258658155</v>
      </c>
      <c r="G24" s="9"/>
    </row>
    <row r="25" spans="1:7" ht="15.75" thickBot="1" x14ac:dyDescent="0.3">
      <c r="A25" s="5">
        <v>9</v>
      </c>
      <c r="B25" s="6" t="s">
        <v>22</v>
      </c>
      <c r="C25" s="7" t="s">
        <v>23</v>
      </c>
      <c r="D25" s="11">
        <f>[1]Э!$O$16/1000</f>
        <v>91592.794980000021</v>
      </c>
      <c r="E25" s="11">
        <f>'[3]Значения декабрь'!$CO$14</f>
        <v>93968.065999999992</v>
      </c>
      <c r="G25" s="9"/>
    </row>
  </sheetData>
  <mergeCells count="7">
    <mergeCell ref="A11:E11"/>
    <mergeCell ref="A12:B12"/>
    <mergeCell ref="A13:B13"/>
    <mergeCell ref="A15:A16"/>
    <mergeCell ref="B15:B16"/>
    <mergeCell ref="C15:C16"/>
    <mergeCell ref="D15:E15"/>
  </mergeCells>
  <pageMargins left="0.70866141732283472" right="0.70866141732283472" top="0.53" bottom="0.51" header="0.31496062992125984" footer="0.31496062992125984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5"/>
  <sheetViews>
    <sheetView topLeftCell="A5" workbookViewId="0">
      <selection activeCell="D21" sqref="D21"/>
    </sheetView>
  </sheetViews>
  <sheetFormatPr defaultRowHeight="12.75" x14ac:dyDescent="0.2"/>
  <cols>
    <col min="1" max="1" width="10.140625" bestFit="1" customWidth="1"/>
    <col min="2" max="2" width="45.5703125" customWidth="1"/>
    <col min="3" max="3" width="11.42578125" customWidth="1"/>
    <col min="4" max="5" width="14.5703125" customWidth="1"/>
    <col min="7" max="7" width="13.85546875" bestFit="1" customWidth="1"/>
    <col min="8" max="8" width="11.140625" bestFit="1" customWidth="1"/>
  </cols>
  <sheetData>
    <row r="1" spans="1:5" ht="18.75" hidden="1" x14ac:dyDescent="0.3">
      <c r="A1" s="1"/>
    </row>
    <row r="2" spans="1:5" ht="18.75" hidden="1" x14ac:dyDescent="0.3">
      <c r="A2" s="1"/>
    </row>
    <row r="3" spans="1:5" ht="18.75" hidden="1" x14ac:dyDescent="0.3">
      <c r="A3" s="1"/>
    </row>
    <row r="4" spans="1:5" ht="18.75" hidden="1" x14ac:dyDescent="0.3">
      <c r="A4" s="1"/>
    </row>
    <row r="5" spans="1:5" ht="18.75" x14ac:dyDescent="0.3">
      <c r="A5" s="1"/>
    </row>
    <row r="6" spans="1:5" ht="18.75" x14ac:dyDescent="0.3">
      <c r="A6" s="2" t="s">
        <v>13</v>
      </c>
      <c r="B6" s="3"/>
      <c r="C6" s="3"/>
      <c r="D6" s="3"/>
      <c r="E6" s="3"/>
    </row>
    <row r="7" spans="1:5" ht="18.75" x14ac:dyDescent="0.3">
      <c r="A7" s="2" t="s">
        <v>14</v>
      </c>
      <c r="B7" s="3"/>
      <c r="C7" s="3"/>
      <c r="D7" s="3"/>
      <c r="E7" s="3"/>
    </row>
    <row r="8" spans="1:5" ht="18.75" x14ac:dyDescent="0.3">
      <c r="A8" s="2" t="s">
        <v>15</v>
      </c>
      <c r="B8" s="3"/>
      <c r="C8" s="3"/>
      <c r="D8" s="3"/>
      <c r="E8" s="3"/>
    </row>
    <row r="9" spans="1:5" ht="18.75" x14ac:dyDescent="0.3">
      <c r="A9" s="2" t="s">
        <v>0</v>
      </c>
      <c r="B9" s="3"/>
      <c r="C9" s="3"/>
      <c r="D9" s="3"/>
      <c r="E9" s="3"/>
    </row>
    <row r="10" spans="1:5" ht="18.75" x14ac:dyDescent="0.3">
      <c r="A10" s="4"/>
    </row>
    <row r="11" spans="1:5" ht="18.75" x14ac:dyDescent="0.3">
      <c r="A11" s="19" t="s">
        <v>1</v>
      </c>
      <c r="B11" s="19"/>
      <c r="C11" s="19"/>
      <c r="D11" s="19"/>
      <c r="E11" s="19"/>
    </row>
    <row r="12" spans="1:5" ht="18.75" x14ac:dyDescent="0.3">
      <c r="A12" s="19" t="s">
        <v>2</v>
      </c>
      <c r="B12" s="19"/>
    </row>
    <row r="13" spans="1:5" ht="18.75" x14ac:dyDescent="0.3">
      <c r="A13" s="19" t="s">
        <v>3</v>
      </c>
      <c r="B13" s="19"/>
    </row>
    <row r="14" spans="1:5" ht="13.5" thickBot="1" x14ac:dyDescent="0.25"/>
    <row r="15" spans="1:5" ht="15.75" thickBot="1" x14ac:dyDescent="0.3">
      <c r="A15" s="20" t="s">
        <v>4</v>
      </c>
      <c r="B15" s="22"/>
      <c r="C15" s="24" t="s">
        <v>5</v>
      </c>
      <c r="D15" s="26" t="s">
        <v>6</v>
      </c>
      <c r="E15" s="27"/>
    </row>
    <row r="16" spans="1:5" ht="15.75" thickBot="1" x14ac:dyDescent="0.3">
      <c r="A16" s="21"/>
      <c r="B16" s="23"/>
      <c r="C16" s="25"/>
      <c r="D16" s="7" t="s">
        <v>24</v>
      </c>
      <c r="E16" s="10" t="s">
        <v>25</v>
      </c>
    </row>
    <row r="17" spans="1:8" ht="15.75" thickBot="1" x14ac:dyDescent="0.3">
      <c r="A17" s="5">
        <v>1</v>
      </c>
      <c r="B17" s="6" t="s">
        <v>7</v>
      </c>
      <c r="C17" s="7" t="s">
        <v>8</v>
      </c>
      <c r="D17" s="7" t="s">
        <v>8</v>
      </c>
      <c r="E17" s="8" t="s">
        <v>8</v>
      </c>
    </row>
    <row r="18" spans="1:8" ht="15.75" thickBot="1" x14ac:dyDescent="0.3">
      <c r="A18" s="5">
        <v>2</v>
      </c>
      <c r="B18" s="6" t="s">
        <v>10</v>
      </c>
      <c r="C18" s="7" t="s">
        <v>9</v>
      </c>
      <c r="D18" s="11">
        <f>[4]Э!$W$55/1000</f>
        <v>472179.18714012229</v>
      </c>
      <c r="E18" s="11">
        <f>[5]TDSheet!$E$227/1000</f>
        <v>491198.70528000005</v>
      </c>
    </row>
    <row r="19" spans="1:8" ht="15.75" thickBot="1" x14ac:dyDescent="0.3">
      <c r="A19" s="5">
        <v>3</v>
      </c>
      <c r="B19" s="6" t="s">
        <v>16</v>
      </c>
      <c r="C19" s="7" t="s">
        <v>9</v>
      </c>
      <c r="D19" s="11">
        <f>[4]Э!$W$39/1000</f>
        <v>158783.75564713482</v>
      </c>
      <c r="E19" s="11">
        <f>[4]Э!$S$39/1000</f>
        <v>159055.31717946942</v>
      </c>
    </row>
    <row r="20" spans="1:8" ht="30.75" thickBot="1" x14ac:dyDescent="0.3">
      <c r="A20" s="5">
        <v>4</v>
      </c>
      <c r="B20" s="6" t="s">
        <v>11</v>
      </c>
      <c r="C20" s="7" t="s">
        <v>9</v>
      </c>
      <c r="D20" s="11">
        <f>([4]Э!$W$40+[4]Э!$W$41+[4]Общепроизв!$J$9+[4]Общепроизв!$J$8+[4]Общехоз!$N$6+[4]Общехоз!$N$7)/1000</f>
        <v>180516.31744859705</v>
      </c>
      <c r="E20" s="11">
        <f>([4]Э!$S$40+[4]Э!$S$41+[4]Общепроизв!$I$9+[4]Общепроизв!$I$8+[4]Общехоз!$M$6+[4]Общехоз!$M$7)/1000</f>
        <v>184147.77865524005</v>
      </c>
      <c r="G20" s="12"/>
      <c r="H20" s="13"/>
    </row>
    <row r="21" spans="1:8" ht="15.75" thickBot="1" x14ac:dyDescent="0.3">
      <c r="A21" s="5">
        <v>5</v>
      </c>
      <c r="B21" s="6" t="s">
        <v>12</v>
      </c>
      <c r="C21" s="7" t="s">
        <v>9</v>
      </c>
      <c r="D21" s="11">
        <f>([4]Э!$W$43+[4]Общепроизв!$J$10+[4]Общехоз!$N$9)/1000</f>
        <v>81837.479359999983</v>
      </c>
      <c r="E21" s="11">
        <f>([4]Э!$S$43+[4]Общепроизв!$I$10+[4]Общехоз!$M$9)/1000</f>
        <v>83417.834080000015</v>
      </c>
    </row>
    <row r="22" spans="1:8" ht="15.75" thickBot="1" x14ac:dyDescent="0.3">
      <c r="A22" s="5">
        <v>6</v>
      </c>
      <c r="B22" s="6" t="s">
        <v>17</v>
      </c>
      <c r="C22" s="7" t="s">
        <v>9</v>
      </c>
      <c r="D22" s="11">
        <f>[4]Э!$W$45/1000</f>
        <v>19173.205516949154</v>
      </c>
      <c r="E22" s="11">
        <f>[4]Э!$S$45/1000</f>
        <v>21149.559979999998</v>
      </c>
    </row>
    <row r="23" spans="1:8" ht="15.75" thickBot="1" x14ac:dyDescent="0.3">
      <c r="A23" s="5">
        <v>7</v>
      </c>
      <c r="B23" s="6" t="s">
        <v>18</v>
      </c>
      <c r="C23" s="7" t="s">
        <v>9</v>
      </c>
      <c r="D23" s="11">
        <f>[4]Общехоз!$N$62/1000</f>
        <v>19072.713593423076</v>
      </c>
      <c r="E23" s="11">
        <f>[4]Общехоз!$M$62/1000</f>
        <v>18705.369946514773</v>
      </c>
    </row>
    <row r="24" spans="1:8" ht="15.75" thickBot="1" x14ac:dyDescent="0.3">
      <c r="A24" s="5">
        <v>8</v>
      </c>
      <c r="B24" s="6" t="s">
        <v>19</v>
      </c>
      <c r="C24" s="7" t="s">
        <v>9</v>
      </c>
      <c r="D24" s="11">
        <f>D18-SUM(D19:D23)</f>
        <v>12795.715574018133</v>
      </c>
      <c r="E24" s="11">
        <f>E18-SUM(E19:E23)</f>
        <v>24722.845438775781</v>
      </c>
      <c r="G24" s="9"/>
    </row>
    <row r="25" spans="1:8" ht="15.75" thickBot="1" x14ac:dyDescent="0.3">
      <c r="A25" s="5">
        <v>9</v>
      </c>
      <c r="B25" s="6" t="s">
        <v>22</v>
      </c>
      <c r="C25" s="7" t="s">
        <v>23</v>
      </c>
      <c r="D25" s="11">
        <f>[4]Э!$W$16/1000</f>
        <v>92400.558992999999</v>
      </c>
      <c r="E25" s="11">
        <f>'[6]Значения декабрь кор'!$CO$14</f>
        <v>92792.071999999986</v>
      </c>
      <c r="G25" s="9"/>
    </row>
  </sheetData>
  <mergeCells count="7">
    <mergeCell ref="A11:E11"/>
    <mergeCell ref="A12:B12"/>
    <mergeCell ref="A13:B13"/>
    <mergeCell ref="A15:A16"/>
    <mergeCell ref="B15:B16"/>
    <mergeCell ref="C15:C16"/>
    <mergeCell ref="D15:E15"/>
  </mergeCells>
  <pageMargins left="0.70866141732283472" right="0.70866141732283472" top="0.53" bottom="0.51" header="0.31496062992125984" footer="0.31496062992125984"/>
  <pageSetup paperSize="9" scale="7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5"/>
  <sheetViews>
    <sheetView topLeftCell="A6" workbookViewId="0">
      <selection activeCell="F45" sqref="F45"/>
    </sheetView>
  </sheetViews>
  <sheetFormatPr defaultRowHeight="12.75" x14ac:dyDescent="0.2"/>
  <cols>
    <col min="1" max="1" width="10.140625" bestFit="1" customWidth="1"/>
    <col min="2" max="2" width="45.5703125" customWidth="1"/>
    <col min="3" max="3" width="11.42578125" customWidth="1"/>
    <col min="4" max="5" width="14.5703125" customWidth="1"/>
    <col min="7" max="7" width="13.85546875" bestFit="1" customWidth="1"/>
    <col min="8" max="8" width="11.140625" bestFit="1" customWidth="1"/>
  </cols>
  <sheetData>
    <row r="1" spans="1:5" ht="18.75" hidden="1" x14ac:dyDescent="0.3">
      <c r="A1" s="1"/>
    </row>
    <row r="2" spans="1:5" ht="18.75" hidden="1" x14ac:dyDescent="0.3">
      <c r="A2" s="1"/>
    </row>
    <row r="3" spans="1:5" ht="18.75" hidden="1" x14ac:dyDescent="0.3">
      <c r="A3" s="1"/>
    </row>
    <row r="4" spans="1:5" ht="18.75" hidden="1" x14ac:dyDescent="0.3">
      <c r="A4" s="1"/>
    </row>
    <row r="5" spans="1:5" ht="18.75" x14ac:dyDescent="0.3">
      <c r="A5" s="1"/>
    </row>
    <row r="6" spans="1:5" ht="18.75" x14ac:dyDescent="0.3">
      <c r="A6" s="2" t="s">
        <v>13</v>
      </c>
      <c r="B6" s="3"/>
      <c r="C6" s="3"/>
      <c r="D6" s="3"/>
      <c r="E6" s="3"/>
    </row>
    <row r="7" spans="1:5" ht="18.75" x14ac:dyDescent="0.3">
      <c r="A7" s="2" t="s">
        <v>14</v>
      </c>
      <c r="B7" s="3"/>
      <c r="C7" s="3"/>
      <c r="D7" s="3"/>
      <c r="E7" s="3"/>
    </row>
    <row r="8" spans="1:5" ht="18.75" x14ac:dyDescent="0.3">
      <c r="A8" s="2" t="s">
        <v>15</v>
      </c>
      <c r="B8" s="3"/>
      <c r="C8" s="3"/>
      <c r="D8" s="3"/>
      <c r="E8" s="3"/>
    </row>
    <row r="9" spans="1:5" ht="18.75" x14ac:dyDescent="0.3">
      <c r="A9" s="2" t="s">
        <v>0</v>
      </c>
      <c r="B9" s="3"/>
      <c r="C9" s="3"/>
      <c r="D9" s="3"/>
      <c r="E9" s="3"/>
    </row>
    <row r="10" spans="1:5" ht="18.75" x14ac:dyDescent="0.3">
      <c r="A10" s="4"/>
    </row>
    <row r="11" spans="1:5" ht="18.75" x14ac:dyDescent="0.3">
      <c r="A11" s="19" t="s">
        <v>1</v>
      </c>
      <c r="B11" s="19"/>
      <c r="C11" s="19"/>
      <c r="D11" s="19"/>
      <c r="E11" s="19"/>
    </row>
    <row r="12" spans="1:5" ht="18.75" x14ac:dyDescent="0.3">
      <c r="A12" s="19" t="s">
        <v>2</v>
      </c>
      <c r="B12" s="19"/>
    </row>
    <row r="13" spans="1:5" ht="18.75" x14ac:dyDescent="0.3">
      <c r="A13" s="19" t="s">
        <v>3</v>
      </c>
      <c r="B13" s="19"/>
    </row>
    <row r="14" spans="1:5" ht="13.5" thickBot="1" x14ac:dyDescent="0.25"/>
    <row r="15" spans="1:5" ht="15.75" thickBot="1" x14ac:dyDescent="0.3">
      <c r="A15" s="20" t="s">
        <v>4</v>
      </c>
      <c r="B15" s="22"/>
      <c r="C15" s="24" t="s">
        <v>5</v>
      </c>
      <c r="D15" s="26" t="s">
        <v>6</v>
      </c>
      <c r="E15" s="27"/>
    </row>
    <row r="16" spans="1:5" ht="15.75" thickBot="1" x14ac:dyDescent="0.3">
      <c r="A16" s="21"/>
      <c r="B16" s="23"/>
      <c r="C16" s="25"/>
      <c r="D16" s="7" t="s">
        <v>26</v>
      </c>
      <c r="E16" s="10" t="s">
        <v>27</v>
      </c>
    </row>
    <row r="17" spans="1:8" ht="15.75" thickBot="1" x14ac:dyDescent="0.3">
      <c r="A17" s="5">
        <v>1</v>
      </c>
      <c r="B17" s="6" t="s">
        <v>7</v>
      </c>
      <c r="C17" s="7" t="s">
        <v>8</v>
      </c>
      <c r="D17" s="7" t="s">
        <v>8</v>
      </c>
      <c r="E17" s="8" t="s">
        <v>8</v>
      </c>
    </row>
    <row r="18" spans="1:8" ht="15.75" thickBot="1" x14ac:dyDescent="0.3">
      <c r="A18" s="5">
        <v>2</v>
      </c>
      <c r="B18" s="6" t="s">
        <v>10</v>
      </c>
      <c r="C18" s="7" t="s">
        <v>9</v>
      </c>
      <c r="D18" s="11">
        <v>488346.34789617884</v>
      </c>
      <c r="E18" s="11">
        <v>518074.29881000001</v>
      </c>
    </row>
    <row r="19" spans="1:8" ht="15.75" thickBot="1" x14ac:dyDescent="0.3">
      <c r="A19" s="5">
        <v>3</v>
      </c>
      <c r="B19" s="6" t="s">
        <v>16</v>
      </c>
      <c r="C19" s="7" t="s">
        <v>9</v>
      </c>
      <c r="D19" s="11">
        <v>156483.41439131115</v>
      </c>
      <c r="E19" s="11">
        <v>160251.66408726995</v>
      </c>
    </row>
    <row r="20" spans="1:8" ht="30.75" thickBot="1" x14ac:dyDescent="0.3">
      <c r="A20" s="5">
        <v>4</v>
      </c>
      <c r="B20" s="6" t="s">
        <v>11</v>
      </c>
      <c r="C20" s="7" t="s">
        <v>9</v>
      </c>
      <c r="D20" s="11">
        <v>187675.16848534017</v>
      </c>
      <c r="E20" s="11">
        <v>203959.97494999997</v>
      </c>
      <c r="G20" s="12"/>
      <c r="H20" s="13"/>
    </row>
    <row r="21" spans="1:8" ht="15.75" thickBot="1" x14ac:dyDescent="0.3">
      <c r="A21" s="5">
        <v>5</v>
      </c>
      <c r="B21" s="6" t="s">
        <v>12</v>
      </c>
      <c r="C21" s="7" t="s">
        <v>9</v>
      </c>
      <c r="D21" s="11">
        <v>81507.986524666558</v>
      </c>
      <c r="E21" s="11">
        <v>84740.930049999995</v>
      </c>
    </row>
    <row r="22" spans="1:8" ht="15.75" thickBot="1" x14ac:dyDescent="0.3">
      <c r="A22" s="5">
        <v>6</v>
      </c>
      <c r="B22" s="6" t="s">
        <v>17</v>
      </c>
      <c r="C22" s="7" t="s">
        <v>9</v>
      </c>
      <c r="D22" s="11">
        <v>27176.93180684746</v>
      </c>
      <c r="E22" s="11">
        <v>33261.247620000002</v>
      </c>
    </row>
    <row r="23" spans="1:8" ht="15.75" thickBot="1" x14ac:dyDescent="0.3">
      <c r="A23" s="5">
        <v>7</v>
      </c>
      <c r="B23" s="6" t="s">
        <v>18</v>
      </c>
      <c r="C23" s="7" t="s">
        <v>9</v>
      </c>
      <c r="D23" s="11">
        <v>19133.121027674926</v>
      </c>
      <c r="E23" s="11">
        <v>14930.727000000001</v>
      </c>
    </row>
    <row r="24" spans="1:8" ht="15.75" thickBot="1" x14ac:dyDescent="0.3">
      <c r="A24" s="5">
        <v>8</v>
      </c>
      <c r="B24" s="6" t="s">
        <v>19</v>
      </c>
      <c r="C24" s="7" t="s">
        <v>9</v>
      </c>
      <c r="D24" s="11">
        <v>16369.72566033859</v>
      </c>
      <c r="E24" s="11">
        <v>20929.755102730065</v>
      </c>
      <c r="G24" s="9"/>
    </row>
    <row r="25" spans="1:8" ht="15.75" thickBot="1" x14ac:dyDescent="0.3">
      <c r="A25" s="5">
        <v>9</v>
      </c>
      <c r="B25" s="6" t="s">
        <v>22</v>
      </c>
      <c r="C25" s="7" t="s">
        <v>23</v>
      </c>
      <c r="D25" s="11">
        <v>93059.35888359409</v>
      </c>
      <c r="E25" s="11">
        <v>89303.084000000003</v>
      </c>
      <c r="G25" s="9"/>
    </row>
  </sheetData>
  <mergeCells count="7">
    <mergeCell ref="A11:E11"/>
    <mergeCell ref="A12:B12"/>
    <mergeCell ref="A13:B13"/>
    <mergeCell ref="A15:A16"/>
    <mergeCell ref="B15:B16"/>
    <mergeCell ref="C15:C16"/>
    <mergeCell ref="D15:E15"/>
  </mergeCells>
  <pageMargins left="0.70866141732283472" right="0.70866141732283472" top="0.53" bottom="0.51" header="0.31496062992125984" footer="0.31496062992125984"/>
  <pageSetup paperSize="9" scale="7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2EAA7-A743-4562-9B71-0C8A3CA57F41}">
  <sheetPr>
    <pageSetUpPr fitToPage="1"/>
  </sheetPr>
  <dimension ref="A1:H25"/>
  <sheetViews>
    <sheetView topLeftCell="A5" workbookViewId="0">
      <selection activeCell="F32" sqref="F32"/>
    </sheetView>
  </sheetViews>
  <sheetFormatPr defaultRowHeight="12.75" x14ac:dyDescent="0.2"/>
  <cols>
    <col min="1" max="1" width="10.140625" bestFit="1" customWidth="1"/>
    <col min="2" max="2" width="45.5703125" customWidth="1"/>
    <col min="3" max="3" width="11.42578125" customWidth="1"/>
    <col min="4" max="5" width="14.5703125" customWidth="1"/>
    <col min="7" max="7" width="13.85546875" bestFit="1" customWidth="1"/>
    <col min="8" max="8" width="11.140625" bestFit="1" customWidth="1"/>
  </cols>
  <sheetData>
    <row r="1" spans="1:5" ht="18.75" hidden="1" x14ac:dyDescent="0.3">
      <c r="A1" s="1"/>
    </row>
    <row r="2" spans="1:5" ht="18.75" hidden="1" x14ac:dyDescent="0.3">
      <c r="A2" s="1"/>
    </row>
    <row r="3" spans="1:5" ht="18.75" hidden="1" x14ac:dyDescent="0.3">
      <c r="A3" s="1"/>
    </row>
    <row r="4" spans="1:5" ht="18.75" hidden="1" x14ac:dyDescent="0.3">
      <c r="A4" s="1"/>
    </row>
    <row r="5" spans="1:5" ht="18.75" x14ac:dyDescent="0.3">
      <c r="A5" s="1"/>
    </row>
    <row r="6" spans="1:5" ht="18.75" x14ac:dyDescent="0.3">
      <c r="A6" s="2" t="s">
        <v>13</v>
      </c>
      <c r="B6" s="3"/>
      <c r="C6" s="3"/>
      <c r="D6" s="3"/>
      <c r="E6" s="3"/>
    </row>
    <row r="7" spans="1:5" ht="18.75" x14ac:dyDescent="0.3">
      <c r="A7" s="2" t="s">
        <v>14</v>
      </c>
      <c r="B7" s="3"/>
      <c r="C7" s="3"/>
      <c r="D7" s="3"/>
      <c r="E7" s="3"/>
    </row>
    <row r="8" spans="1:5" ht="18.75" x14ac:dyDescent="0.3">
      <c r="A8" s="2" t="s">
        <v>15</v>
      </c>
      <c r="B8" s="3"/>
      <c r="C8" s="3"/>
      <c r="D8" s="3"/>
      <c r="E8" s="3"/>
    </row>
    <row r="9" spans="1:5" ht="18.75" x14ac:dyDescent="0.3">
      <c r="A9" s="2" t="s">
        <v>0</v>
      </c>
      <c r="B9" s="3"/>
      <c r="C9" s="3"/>
      <c r="D9" s="3"/>
      <c r="E9" s="3"/>
    </row>
    <row r="10" spans="1:5" ht="18.75" x14ac:dyDescent="0.3">
      <c r="A10" s="4"/>
    </row>
    <row r="11" spans="1:5" ht="18.75" x14ac:dyDescent="0.3">
      <c r="A11" s="19" t="s">
        <v>1</v>
      </c>
      <c r="B11" s="19"/>
      <c r="C11" s="19"/>
      <c r="D11" s="19"/>
      <c r="E11" s="19"/>
    </row>
    <row r="12" spans="1:5" ht="18.75" x14ac:dyDescent="0.3">
      <c r="A12" s="19" t="s">
        <v>2</v>
      </c>
      <c r="B12" s="19"/>
    </row>
    <row r="13" spans="1:5" ht="18.75" x14ac:dyDescent="0.3">
      <c r="A13" s="19" t="s">
        <v>3</v>
      </c>
      <c r="B13" s="19"/>
    </row>
    <row r="14" spans="1:5" ht="13.5" thickBot="1" x14ac:dyDescent="0.25"/>
    <row r="15" spans="1:5" ht="15.75" thickBot="1" x14ac:dyDescent="0.3">
      <c r="A15" s="20" t="s">
        <v>4</v>
      </c>
      <c r="B15" s="22"/>
      <c r="C15" s="24" t="s">
        <v>5</v>
      </c>
      <c r="D15" s="26" t="s">
        <v>6</v>
      </c>
      <c r="E15" s="27"/>
    </row>
    <row r="16" spans="1:5" ht="15.75" thickBot="1" x14ac:dyDescent="0.3">
      <c r="A16" s="21"/>
      <c r="B16" s="23"/>
      <c r="C16" s="25"/>
      <c r="D16" s="7" t="s">
        <v>28</v>
      </c>
      <c r="E16" s="10" t="s">
        <v>29</v>
      </c>
    </row>
    <row r="17" spans="1:8" ht="15.75" thickBot="1" x14ac:dyDescent="0.3">
      <c r="A17" s="5">
        <v>1</v>
      </c>
      <c r="B17" s="6" t="s">
        <v>7</v>
      </c>
      <c r="C17" s="7" t="s">
        <v>8</v>
      </c>
      <c r="D17" s="7" t="s">
        <v>8</v>
      </c>
      <c r="E17" s="8" t="s">
        <v>8</v>
      </c>
    </row>
    <row r="18" spans="1:8" ht="15.75" thickBot="1" x14ac:dyDescent="0.3">
      <c r="A18" s="5">
        <v>2</v>
      </c>
      <c r="B18" s="6" t="s">
        <v>10</v>
      </c>
      <c r="C18" s="7" t="s">
        <v>9</v>
      </c>
      <c r="D18" s="11">
        <v>483802.80049350695</v>
      </c>
      <c r="E18" s="11">
        <v>514345.7097699999</v>
      </c>
    </row>
    <row r="19" spans="1:8" ht="15.75" thickBot="1" x14ac:dyDescent="0.3">
      <c r="A19" s="5">
        <v>3</v>
      </c>
      <c r="B19" s="6" t="s">
        <v>16</v>
      </c>
      <c r="C19" s="7" t="s">
        <v>9</v>
      </c>
      <c r="D19" s="11">
        <v>156745.2301380522</v>
      </c>
      <c r="E19" s="11">
        <v>158998.61029375999</v>
      </c>
    </row>
    <row r="20" spans="1:8" ht="30.75" thickBot="1" x14ac:dyDescent="0.3">
      <c r="A20" s="5">
        <v>4</v>
      </c>
      <c r="B20" s="6" t="s">
        <v>11</v>
      </c>
      <c r="C20" s="7" t="s">
        <v>9</v>
      </c>
      <c r="D20" s="11">
        <v>193835.52300861993</v>
      </c>
      <c r="E20" s="11">
        <v>199490.15414000003</v>
      </c>
      <c r="G20" s="12"/>
      <c r="H20" s="13"/>
    </row>
    <row r="21" spans="1:8" ht="15.75" thickBot="1" x14ac:dyDescent="0.3">
      <c r="A21" s="5">
        <v>5</v>
      </c>
      <c r="B21" s="6" t="s">
        <v>12</v>
      </c>
      <c r="C21" s="7" t="s">
        <v>9</v>
      </c>
      <c r="D21" s="11">
        <v>75100.734604666548</v>
      </c>
      <c r="E21" s="11">
        <v>80691.850740000009</v>
      </c>
    </row>
    <row r="22" spans="1:8" ht="15.75" thickBot="1" x14ac:dyDescent="0.3">
      <c r="A22" s="5">
        <v>6</v>
      </c>
      <c r="B22" s="6" t="s">
        <v>17</v>
      </c>
      <c r="C22" s="7" t="s">
        <v>9</v>
      </c>
      <c r="D22" s="11">
        <v>23202.303424485221</v>
      </c>
      <c r="E22" s="11">
        <v>20987.871080000001</v>
      </c>
    </row>
    <row r="23" spans="1:8" ht="15.75" thickBot="1" x14ac:dyDescent="0.3">
      <c r="A23" s="5">
        <v>7</v>
      </c>
      <c r="B23" s="6" t="s">
        <v>18</v>
      </c>
      <c r="C23" s="7" t="s">
        <v>9</v>
      </c>
      <c r="D23" s="11">
        <v>13983.935104970767</v>
      </c>
      <c r="E23" s="11">
        <v>15980.793900000002</v>
      </c>
    </row>
    <row r="24" spans="1:8" ht="15.75" thickBot="1" x14ac:dyDescent="0.3">
      <c r="A24" s="5">
        <v>8</v>
      </c>
      <c r="B24" s="6" t="s">
        <v>19</v>
      </c>
      <c r="C24" s="7" t="s">
        <v>9</v>
      </c>
      <c r="D24" s="11">
        <v>20935.074212712294</v>
      </c>
      <c r="E24" s="11">
        <v>38196.429616239853</v>
      </c>
      <c r="G24" s="9"/>
    </row>
    <row r="25" spans="1:8" ht="15.75" thickBot="1" x14ac:dyDescent="0.3">
      <c r="A25" s="5">
        <v>9</v>
      </c>
      <c r="B25" s="6" t="s">
        <v>22</v>
      </c>
      <c r="C25" s="7" t="s">
        <v>23</v>
      </c>
      <c r="D25" s="11">
        <v>92791.428964282197</v>
      </c>
      <c r="E25" s="11">
        <v>89178.429898113201</v>
      </c>
      <c r="G25" s="9"/>
    </row>
  </sheetData>
  <mergeCells count="7">
    <mergeCell ref="A11:E11"/>
    <mergeCell ref="A12:B12"/>
    <mergeCell ref="A13:B13"/>
    <mergeCell ref="A15:A16"/>
    <mergeCell ref="B15:B16"/>
    <mergeCell ref="C15:C16"/>
    <mergeCell ref="D15:E15"/>
  </mergeCells>
  <pageMargins left="0.70866141732283472" right="0.70866141732283472" top="0.53" bottom="0.51" header="0.31496062992125984" footer="0.31496062992125984"/>
  <pageSetup paperSize="9" scale="7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C5813-C569-4713-9240-253513347201}">
  <sheetPr>
    <pageSetUpPr fitToPage="1"/>
  </sheetPr>
  <dimension ref="A1:H21"/>
  <sheetViews>
    <sheetView workbookViewId="0">
      <selection activeCell="F37" sqref="F37"/>
    </sheetView>
  </sheetViews>
  <sheetFormatPr defaultRowHeight="12.75" x14ac:dyDescent="0.2"/>
  <cols>
    <col min="1" max="1" width="10.140625" bestFit="1" customWidth="1"/>
    <col min="2" max="2" width="45.5703125" customWidth="1"/>
    <col min="3" max="3" width="11.42578125" customWidth="1"/>
    <col min="4" max="5" width="14.5703125" customWidth="1"/>
    <col min="7" max="7" width="13.85546875" bestFit="1" customWidth="1"/>
    <col min="8" max="8" width="11.140625" bestFit="1" customWidth="1"/>
  </cols>
  <sheetData>
    <row r="1" spans="1:8" ht="18.75" x14ac:dyDescent="0.3">
      <c r="A1" s="1"/>
    </row>
    <row r="2" spans="1:8" ht="18.75" x14ac:dyDescent="0.3">
      <c r="A2" s="2" t="s">
        <v>13</v>
      </c>
      <c r="B2" s="3"/>
      <c r="C2" s="3"/>
      <c r="D2" s="3"/>
      <c r="E2" s="3"/>
    </row>
    <row r="3" spans="1:8" ht="18.75" x14ac:dyDescent="0.3">
      <c r="A3" s="2" t="s">
        <v>31</v>
      </c>
      <c r="B3" s="3"/>
      <c r="C3" s="3"/>
      <c r="D3" s="3"/>
      <c r="E3" s="3"/>
    </row>
    <row r="4" spans="1:8" ht="18.75" x14ac:dyDescent="0.3">
      <c r="A4" s="2" t="s">
        <v>32</v>
      </c>
      <c r="B4" s="3"/>
      <c r="C4" s="3"/>
      <c r="D4" s="3"/>
      <c r="E4" s="3"/>
    </row>
    <row r="5" spans="1:8" ht="18.75" x14ac:dyDescent="0.3">
      <c r="A5" s="2" t="s">
        <v>30</v>
      </c>
      <c r="B5" s="3"/>
      <c r="C5" s="3"/>
      <c r="D5" s="3"/>
      <c r="E5" s="3"/>
    </row>
    <row r="6" spans="1:8" ht="18.75" x14ac:dyDescent="0.3">
      <c r="A6" s="4"/>
    </row>
    <row r="7" spans="1:8" ht="18.75" x14ac:dyDescent="0.3">
      <c r="A7" s="19" t="s">
        <v>1</v>
      </c>
      <c r="B7" s="19"/>
      <c r="C7" s="19"/>
      <c r="D7" s="19"/>
      <c r="E7" s="19"/>
    </row>
    <row r="8" spans="1:8" ht="18.75" x14ac:dyDescent="0.3">
      <c r="A8" s="19" t="s">
        <v>2</v>
      </c>
      <c r="B8" s="19"/>
    </row>
    <row r="9" spans="1:8" ht="18.75" x14ac:dyDescent="0.3">
      <c r="A9" s="19" t="s">
        <v>3</v>
      </c>
      <c r="B9" s="19"/>
    </row>
    <row r="10" spans="1:8" ht="13.5" thickBot="1" x14ac:dyDescent="0.25"/>
    <row r="11" spans="1:8" ht="15.75" thickBot="1" x14ac:dyDescent="0.3">
      <c r="A11" s="28" t="s">
        <v>4</v>
      </c>
      <c r="B11" s="22"/>
      <c r="C11" s="24" t="s">
        <v>5</v>
      </c>
      <c r="D11" s="26" t="s">
        <v>6</v>
      </c>
      <c r="E11" s="27"/>
    </row>
    <row r="12" spans="1:8" ht="15.75" thickBot="1" x14ac:dyDescent="0.3">
      <c r="A12" s="29"/>
      <c r="B12" s="23"/>
      <c r="C12" s="25"/>
      <c r="D12" s="7" t="s">
        <v>33</v>
      </c>
      <c r="E12" s="10" t="s">
        <v>34</v>
      </c>
    </row>
    <row r="13" spans="1:8" ht="15.75" thickBot="1" x14ac:dyDescent="0.3">
      <c r="A13" s="16">
        <v>1</v>
      </c>
      <c r="B13" s="6" t="s">
        <v>7</v>
      </c>
      <c r="C13" s="7" t="s">
        <v>8</v>
      </c>
      <c r="D13" s="7" t="s">
        <v>8</v>
      </c>
      <c r="E13" s="8" t="s">
        <v>8</v>
      </c>
    </row>
    <row r="14" spans="1:8" ht="15.75" thickBot="1" x14ac:dyDescent="0.3">
      <c r="A14" s="16">
        <v>2</v>
      </c>
      <c r="B14" s="6" t="s">
        <v>10</v>
      </c>
      <c r="C14" s="7" t="s">
        <v>9</v>
      </c>
      <c r="D14" s="11">
        <v>524757.7203864546</v>
      </c>
      <c r="E14" s="11">
        <v>577297.99887434102</v>
      </c>
    </row>
    <row r="15" spans="1:8" ht="15.75" thickBot="1" x14ac:dyDescent="0.3">
      <c r="A15" s="16">
        <v>3</v>
      </c>
      <c r="B15" s="6" t="s">
        <v>16</v>
      </c>
      <c r="C15" s="7" t="s">
        <v>9</v>
      </c>
      <c r="D15" s="11">
        <v>158089.71777521708</v>
      </c>
      <c r="E15" s="11">
        <v>162765.78881</v>
      </c>
    </row>
    <row r="16" spans="1:8" ht="30.75" thickBot="1" x14ac:dyDescent="0.3">
      <c r="A16" s="16">
        <v>4</v>
      </c>
      <c r="B16" s="6" t="s">
        <v>11</v>
      </c>
      <c r="C16" s="7" t="s">
        <v>9</v>
      </c>
      <c r="D16" s="11">
        <v>208749.39645322508</v>
      </c>
      <c r="E16" s="11">
        <v>214830.27217713997</v>
      </c>
      <c r="G16" s="12"/>
      <c r="H16" s="13"/>
    </row>
    <row r="17" spans="1:7" ht="15.75" thickBot="1" x14ac:dyDescent="0.3">
      <c r="A17" s="16">
        <v>5</v>
      </c>
      <c r="B17" s="6" t="s">
        <v>12</v>
      </c>
      <c r="C17" s="7" t="s">
        <v>9</v>
      </c>
      <c r="D17" s="11">
        <v>86713.376672887083</v>
      </c>
      <c r="E17" s="11">
        <v>85933.917289999968</v>
      </c>
    </row>
    <row r="18" spans="1:7" ht="15.75" thickBot="1" x14ac:dyDescent="0.3">
      <c r="A18" s="16">
        <v>6</v>
      </c>
      <c r="B18" s="6" t="s">
        <v>17</v>
      </c>
      <c r="C18" s="7" t="s">
        <v>9</v>
      </c>
      <c r="D18" s="11">
        <v>24572.285629762318</v>
      </c>
      <c r="E18" s="11">
        <v>40307.072214175416</v>
      </c>
    </row>
    <row r="19" spans="1:7" ht="15.75" thickBot="1" x14ac:dyDescent="0.3">
      <c r="A19" s="16">
        <v>7</v>
      </c>
      <c r="B19" s="6" t="s">
        <v>18</v>
      </c>
      <c r="C19" s="7" t="s">
        <v>9</v>
      </c>
      <c r="D19" s="11">
        <v>16281.647150290779</v>
      </c>
      <c r="E19" s="11">
        <v>16965.102655048617</v>
      </c>
    </row>
    <row r="20" spans="1:7" ht="15.75" thickBot="1" x14ac:dyDescent="0.3">
      <c r="A20" s="16">
        <v>8</v>
      </c>
      <c r="B20" s="6" t="s">
        <v>19</v>
      </c>
      <c r="C20" s="7" t="s">
        <v>9</v>
      </c>
      <c r="D20" s="11">
        <v>30351.296705072222</v>
      </c>
      <c r="E20" s="11">
        <v>56495.84572797711</v>
      </c>
      <c r="G20" s="9"/>
    </row>
    <row r="21" spans="1:7" ht="15.75" thickBot="1" x14ac:dyDescent="0.3">
      <c r="A21" s="16">
        <v>9</v>
      </c>
      <c r="B21" s="6" t="s">
        <v>22</v>
      </c>
      <c r="C21" s="7" t="s">
        <v>23</v>
      </c>
      <c r="D21" s="11">
        <v>89178.1</v>
      </c>
      <c r="E21" s="11">
        <v>88844.33</v>
      </c>
      <c r="G21" s="9"/>
    </row>
  </sheetData>
  <mergeCells count="7">
    <mergeCell ref="A7:E7"/>
    <mergeCell ref="A8:B8"/>
    <mergeCell ref="A9:B9"/>
    <mergeCell ref="A11:A12"/>
    <mergeCell ref="B11:B12"/>
    <mergeCell ref="C11:C12"/>
    <mergeCell ref="D11:E11"/>
  </mergeCells>
  <pageMargins left="0.70866141732283472" right="0.70866141732283472" top="0.53" bottom="0.51" header="0.31496062992125984" footer="0.31496062992125984"/>
  <pageSetup paperSize="9" scale="7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DAC0E-75D7-40AA-80F9-513EACED0652}">
  <sheetPr>
    <pageSetUpPr fitToPage="1"/>
  </sheetPr>
  <dimension ref="A1:E43"/>
  <sheetViews>
    <sheetView workbookViewId="0">
      <selection activeCell="O36" sqref="O36"/>
    </sheetView>
  </sheetViews>
  <sheetFormatPr defaultRowHeight="12.75" x14ac:dyDescent="0.2"/>
  <cols>
    <col min="1" max="1" width="10.140625" bestFit="1" customWidth="1"/>
    <col min="2" max="2" width="45.5703125" customWidth="1"/>
    <col min="3" max="3" width="11.42578125" customWidth="1"/>
    <col min="4" max="5" width="14.5703125" customWidth="1"/>
  </cols>
  <sheetData>
    <row r="1" spans="1:5" ht="18.75" x14ac:dyDescent="0.3">
      <c r="A1" s="1"/>
    </row>
    <row r="2" spans="1:5" ht="18.75" x14ac:dyDescent="0.3">
      <c r="A2" s="2" t="s">
        <v>13</v>
      </c>
      <c r="B2" s="3"/>
      <c r="C2" s="3"/>
      <c r="D2" s="3"/>
      <c r="E2" s="3"/>
    </row>
    <row r="3" spans="1:5" ht="18.75" x14ac:dyDescent="0.3">
      <c r="A3" s="2" t="s">
        <v>31</v>
      </c>
      <c r="B3" s="3"/>
      <c r="C3" s="3"/>
      <c r="D3" s="3"/>
      <c r="E3" s="3"/>
    </row>
    <row r="4" spans="1:5" ht="18.75" x14ac:dyDescent="0.3">
      <c r="A4" s="2" t="s">
        <v>32</v>
      </c>
      <c r="B4" s="3"/>
      <c r="C4" s="3"/>
      <c r="D4" s="3"/>
      <c r="E4" s="3"/>
    </row>
    <row r="5" spans="1:5" ht="18.75" x14ac:dyDescent="0.3">
      <c r="A5" s="2" t="s">
        <v>30</v>
      </c>
      <c r="B5" s="3"/>
      <c r="C5" s="3"/>
      <c r="D5" s="3"/>
      <c r="E5" s="3"/>
    </row>
    <row r="6" spans="1:5" ht="18.75" x14ac:dyDescent="0.3">
      <c r="A6" s="4"/>
    </row>
    <row r="7" spans="1:5" ht="18.75" x14ac:dyDescent="0.3">
      <c r="A7" s="19" t="s">
        <v>1</v>
      </c>
      <c r="B7" s="19"/>
      <c r="C7" s="19"/>
      <c r="D7" s="19"/>
      <c r="E7" s="19"/>
    </row>
    <row r="8" spans="1:5" ht="18.75" x14ac:dyDescent="0.3">
      <c r="A8" s="19" t="s">
        <v>2</v>
      </c>
      <c r="B8" s="19"/>
    </row>
    <row r="9" spans="1:5" ht="18.75" x14ac:dyDescent="0.3">
      <c r="A9" s="19" t="s">
        <v>3</v>
      </c>
      <c r="B9" s="19"/>
    </row>
    <row r="10" spans="1:5" ht="13.5" thickBot="1" x14ac:dyDescent="0.25"/>
    <row r="11" spans="1:5" ht="15.75" thickBot="1" x14ac:dyDescent="0.25">
      <c r="A11" s="28" t="s">
        <v>4</v>
      </c>
      <c r="B11" s="30" t="s">
        <v>37</v>
      </c>
      <c r="C11" s="32" t="s">
        <v>5</v>
      </c>
      <c r="D11" s="34" t="s">
        <v>6</v>
      </c>
      <c r="E11" s="35"/>
    </row>
    <row r="12" spans="1:5" ht="15.75" thickBot="1" x14ac:dyDescent="0.25">
      <c r="A12" s="29"/>
      <c r="B12" s="31"/>
      <c r="C12" s="33"/>
      <c r="D12" s="17" t="s">
        <v>35</v>
      </c>
      <c r="E12" s="18" t="s">
        <v>36</v>
      </c>
    </row>
    <row r="13" spans="1:5" ht="15.75" thickBot="1" x14ac:dyDescent="0.3">
      <c r="A13" s="16">
        <v>1</v>
      </c>
      <c r="B13" s="6" t="s">
        <v>7</v>
      </c>
      <c r="C13" s="7" t="s">
        <v>8</v>
      </c>
      <c r="D13" s="7" t="s">
        <v>8</v>
      </c>
      <c r="E13" s="8" t="s">
        <v>8</v>
      </c>
    </row>
    <row r="14" spans="1:5" ht="15.75" thickBot="1" x14ac:dyDescent="0.3">
      <c r="A14" s="16">
        <v>2</v>
      </c>
      <c r="B14" s="6" t="s">
        <v>10</v>
      </c>
      <c r="C14" s="7" t="s">
        <v>9</v>
      </c>
      <c r="D14" s="11">
        <v>582759.70444329374</v>
      </c>
      <c r="E14" s="11">
        <v>601509.65834000008</v>
      </c>
    </row>
    <row r="15" spans="1:5" ht="15.75" thickBot="1" x14ac:dyDescent="0.3">
      <c r="A15" s="16">
        <v>3</v>
      </c>
      <c r="B15" s="6" t="s">
        <v>16</v>
      </c>
      <c r="C15" s="7" t="s">
        <v>9</v>
      </c>
      <c r="D15" s="11">
        <v>174137.68509543382</v>
      </c>
      <c r="E15" s="11">
        <v>179303.02971999947</v>
      </c>
    </row>
    <row r="16" spans="1:5" ht="30.75" thickBot="1" x14ac:dyDescent="0.3">
      <c r="A16" s="16">
        <v>4</v>
      </c>
      <c r="B16" s="6" t="s">
        <v>11</v>
      </c>
      <c r="C16" s="7" t="s">
        <v>9</v>
      </c>
      <c r="D16" s="11">
        <v>172464.16548099284</v>
      </c>
      <c r="E16" s="11">
        <v>165438.92501730222</v>
      </c>
    </row>
    <row r="17" spans="1:5" ht="15.75" thickBot="1" x14ac:dyDescent="0.3">
      <c r="A17" s="16">
        <v>5</v>
      </c>
      <c r="B17" s="6" t="s">
        <v>12</v>
      </c>
      <c r="C17" s="7" t="s">
        <v>9</v>
      </c>
      <c r="D17" s="11">
        <v>72460.456515091108</v>
      </c>
      <c r="E17" s="11">
        <v>77337.267674106159</v>
      </c>
    </row>
    <row r="18" spans="1:5" ht="15.75" thickBot="1" x14ac:dyDescent="0.3">
      <c r="A18" s="16">
        <v>6</v>
      </c>
      <c r="B18" s="6" t="s">
        <v>17</v>
      </c>
      <c r="C18" s="7" t="s">
        <v>9</v>
      </c>
      <c r="D18" s="11">
        <v>41172.183689305108</v>
      </c>
      <c r="E18" s="11">
        <v>34626.25893892585</v>
      </c>
    </row>
    <row r="19" spans="1:5" ht="15.75" thickBot="1" x14ac:dyDescent="0.3">
      <c r="A19" s="16">
        <v>7</v>
      </c>
      <c r="B19" s="6" t="s">
        <v>18</v>
      </c>
      <c r="C19" s="7" t="s">
        <v>9</v>
      </c>
      <c r="D19" s="11">
        <v>15899.114321027178</v>
      </c>
      <c r="E19" s="11">
        <v>16963.256098677062</v>
      </c>
    </row>
    <row r="20" spans="1:5" ht="15.75" thickBot="1" x14ac:dyDescent="0.3">
      <c r="A20" s="16">
        <v>8</v>
      </c>
      <c r="B20" s="6" t="s">
        <v>19</v>
      </c>
      <c r="C20" s="7" t="s">
        <v>9</v>
      </c>
      <c r="D20" s="11">
        <v>106626.09934144359</v>
      </c>
      <c r="E20" s="11">
        <v>127840.92089098919</v>
      </c>
    </row>
    <row r="21" spans="1:5" ht="15.75" thickBot="1" x14ac:dyDescent="0.3">
      <c r="A21" s="16">
        <v>9</v>
      </c>
      <c r="B21" s="6" t="s">
        <v>22</v>
      </c>
      <c r="C21" s="7" t="s">
        <v>23</v>
      </c>
      <c r="D21" s="11">
        <v>89178.429898113187</v>
      </c>
      <c r="E21" s="11">
        <v>89445.093999999997</v>
      </c>
    </row>
    <row r="24" spans="1:5" x14ac:dyDescent="0.2">
      <c r="B24" s="13"/>
      <c r="D24" s="13"/>
      <c r="E24" s="12"/>
    </row>
    <row r="25" spans="1:5" x14ac:dyDescent="0.2">
      <c r="B25" s="13"/>
      <c r="D25" s="13"/>
      <c r="E25" s="13"/>
    </row>
    <row r="26" spans="1:5" x14ac:dyDescent="0.2">
      <c r="D26" s="13"/>
      <c r="E26" s="13"/>
    </row>
    <row r="27" spans="1:5" x14ac:dyDescent="0.2">
      <c r="B27" s="15"/>
      <c r="D27" s="13"/>
      <c r="E27" s="13"/>
    </row>
    <row r="28" spans="1:5" x14ac:dyDescent="0.2">
      <c r="B28" s="13"/>
      <c r="D28" s="13"/>
      <c r="E28" s="13"/>
    </row>
    <row r="29" spans="1:5" x14ac:dyDescent="0.2">
      <c r="D29" s="12"/>
      <c r="E29" s="13"/>
    </row>
    <row r="30" spans="1:5" x14ac:dyDescent="0.2">
      <c r="B30" s="14"/>
      <c r="D30" s="13"/>
      <c r="E30" s="13"/>
    </row>
    <row r="31" spans="1:5" x14ac:dyDescent="0.2">
      <c r="B31" s="14"/>
      <c r="D31" s="13"/>
      <c r="E31" s="13"/>
    </row>
    <row r="32" spans="1:5" x14ac:dyDescent="0.2">
      <c r="B32" s="12"/>
      <c r="D32" s="13"/>
      <c r="E32" s="12"/>
    </row>
    <row r="33" spans="2:5" x14ac:dyDescent="0.2">
      <c r="B33" s="12"/>
      <c r="D33" s="12"/>
      <c r="E33" s="12"/>
    </row>
    <row r="34" spans="2:5" x14ac:dyDescent="0.2">
      <c r="D34" s="13"/>
      <c r="E34" s="13"/>
    </row>
    <row r="35" spans="2:5" x14ac:dyDescent="0.2">
      <c r="B35" s="15"/>
      <c r="D35" s="13"/>
      <c r="E35" s="13"/>
    </row>
    <row r="36" spans="2:5" x14ac:dyDescent="0.2">
      <c r="B36" s="13"/>
      <c r="D36" s="13"/>
      <c r="E36" s="13"/>
    </row>
    <row r="37" spans="2:5" x14ac:dyDescent="0.2">
      <c r="D37" s="13"/>
      <c r="E37" s="13"/>
    </row>
    <row r="38" spans="2:5" x14ac:dyDescent="0.2">
      <c r="B38" s="14"/>
      <c r="D38" s="13"/>
      <c r="E38" s="13"/>
    </row>
    <row r="39" spans="2:5" x14ac:dyDescent="0.2">
      <c r="B39" s="14"/>
      <c r="D39" s="13"/>
      <c r="E39" s="13"/>
    </row>
    <row r="40" spans="2:5" x14ac:dyDescent="0.2">
      <c r="D40" s="13"/>
      <c r="E40" s="13"/>
    </row>
    <row r="41" spans="2:5" x14ac:dyDescent="0.2">
      <c r="D41" s="12"/>
      <c r="E41" s="13"/>
    </row>
    <row r="43" spans="2:5" x14ac:dyDescent="0.2">
      <c r="D43" s="13"/>
      <c r="E43" s="13"/>
    </row>
  </sheetData>
  <mergeCells count="7">
    <mergeCell ref="A7:E7"/>
    <mergeCell ref="A8:B8"/>
    <mergeCell ref="A9:B9"/>
    <mergeCell ref="A11:A12"/>
    <mergeCell ref="B11:B12"/>
    <mergeCell ref="C11:C12"/>
    <mergeCell ref="D11:E11"/>
  </mergeCells>
  <pageMargins left="0.70866141732283472" right="0.70866141732283472" top="0.53" bottom="0.51" header="0.31496062992125984" footer="0.31496062992125984"/>
  <pageSetup paperSize="9" scale="7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A4B45-28BB-41D2-951F-617218E705F6}">
  <dimension ref="A1:E43"/>
  <sheetViews>
    <sheetView tabSelected="1" topLeftCell="B1" workbookViewId="0">
      <selection activeCell="E17" sqref="E17"/>
    </sheetView>
  </sheetViews>
  <sheetFormatPr defaultRowHeight="12.75" x14ac:dyDescent="0.2"/>
  <cols>
    <col min="1" max="1" width="10.140625" bestFit="1" customWidth="1"/>
    <col min="2" max="2" width="45.5703125" customWidth="1"/>
    <col min="3" max="3" width="11.42578125" customWidth="1"/>
    <col min="4" max="5" width="14.5703125" customWidth="1"/>
  </cols>
  <sheetData>
    <row r="1" spans="1:5" ht="18.75" x14ac:dyDescent="0.3">
      <c r="A1" s="1"/>
    </row>
    <row r="2" spans="1:5" ht="18.75" x14ac:dyDescent="0.3">
      <c r="A2" s="2" t="s">
        <v>13</v>
      </c>
      <c r="B2" s="3"/>
      <c r="C2" s="3"/>
      <c r="D2" s="3"/>
      <c r="E2" s="3"/>
    </row>
    <row r="3" spans="1:5" ht="18.75" x14ac:dyDescent="0.3">
      <c r="A3" s="2" t="s">
        <v>31</v>
      </c>
      <c r="B3" s="3"/>
      <c r="C3" s="3"/>
      <c r="D3" s="3"/>
      <c r="E3" s="3"/>
    </row>
    <row r="4" spans="1:5" ht="18.75" x14ac:dyDescent="0.3">
      <c r="A4" s="2" t="s">
        <v>32</v>
      </c>
      <c r="B4" s="3"/>
      <c r="C4" s="3"/>
      <c r="D4" s="3"/>
      <c r="E4" s="3"/>
    </row>
    <row r="5" spans="1:5" ht="18.75" x14ac:dyDescent="0.3">
      <c r="A5" s="2" t="s">
        <v>30</v>
      </c>
      <c r="B5" s="3"/>
      <c r="C5" s="3"/>
      <c r="D5" s="3"/>
      <c r="E5" s="3"/>
    </row>
    <row r="6" spans="1:5" ht="18.75" x14ac:dyDescent="0.3">
      <c r="A6" s="4"/>
    </row>
    <row r="7" spans="1:5" ht="18.75" x14ac:dyDescent="0.3">
      <c r="A7" s="19" t="s">
        <v>1</v>
      </c>
      <c r="B7" s="19"/>
      <c r="C7" s="19"/>
      <c r="D7" s="19"/>
      <c r="E7" s="19"/>
    </row>
    <row r="8" spans="1:5" ht="18.75" x14ac:dyDescent="0.3">
      <c r="A8" s="19" t="s">
        <v>2</v>
      </c>
      <c r="B8" s="19"/>
    </row>
    <row r="9" spans="1:5" ht="18.75" x14ac:dyDescent="0.3">
      <c r="A9" s="19" t="s">
        <v>3</v>
      </c>
      <c r="B9" s="19"/>
    </row>
    <row r="10" spans="1:5" ht="13.5" thickBot="1" x14ac:dyDescent="0.25"/>
    <row r="11" spans="1:5" ht="15.75" thickBot="1" x14ac:dyDescent="0.25">
      <c r="A11" s="28" t="s">
        <v>4</v>
      </c>
      <c r="B11" s="30" t="s">
        <v>37</v>
      </c>
      <c r="C11" s="32" t="s">
        <v>5</v>
      </c>
      <c r="D11" s="34" t="s">
        <v>6</v>
      </c>
      <c r="E11" s="35"/>
    </row>
    <row r="12" spans="1:5" ht="15.75" thickBot="1" x14ac:dyDescent="0.25">
      <c r="A12" s="29"/>
      <c r="B12" s="31"/>
      <c r="C12" s="33"/>
      <c r="D12" s="17" t="s">
        <v>38</v>
      </c>
      <c r="E12" s="18" t="s">
        <v>39</v>
      </c>
    </row>
    <row r="13" spans="1:5" ht="15.75" thickBot="1" x14ac:dyDescent="0.3">
      <c r="A13" s="16">
        <v>1</v>
      </c>
      <c r="B13" s="6" t="s">
        <v>7</v>
      </c>
      <c r="C13" s="7" t="s">
        <v>8</v>
      </c>
      <c r="D13" s="7" t="s">
        <v>8</v>
      </c>
      <c r="E13" s="8" t="s">
        <v>8</v>
      </c>
    </row>
    <row r="14" spans="1:5" ht="15.75" thickBot="1" x14ac:dyDescent="0.3">
      <c r="A14" s="16">
        <v>2</v>
      </c>
      <c r="B14" s="6" t="s">
        <v>10</v>
      </c>
      <c r="C14" s="7" t="s">
        <v>9</v>
      </c>
      <c r="D14" s="11">
        <v>614777.65954169375</v>
      </c>
      <c r="E14" s="11">
        <v>643226.94956765114</v>
      </c>
    </row>
    <row r="15" spans="1:5" ht="15.75" thickBot="1" x14ac:dyDescent="0.3">
      <c r="A15" s="16">
        <v>3</v>
      </c>
      <c r="B15" s="6" t="s">
        <v>16</v>
      </c>
      <c r="C15" s="7" t="s">
        <v>9</v>
      </c>
      <c r="D15" s="11">
        <v>176600.89661706318</v>
      </c>
      <c r="E15" s="11">
        <v>192650.10682752656</v>
      </c>
    </row>
    <row r="16" spans="1:5" ht="30.75" thickBot="1" x14ac:dyDescent="0.3">
      <c r="A16" s="16">
        <v>4</v>
      </c>
      <c r="B16" s="6" t="s">
        <v>11</v>
      </c>
      <c r="C16" s="7" t="s">
        <v>9</v>
      </c>
      <c r="D16" s="11">
        <v>177312.74489074608</v>
      </c>
      <c r="E16" s="11">
        <v>172325.6248145272</v>
      </c>
    </row>
    <row r="17" spans="1:5" ht="15.75" thickBot="1" x14ac:dyDescent="0.3">
      <c r="A17" s="16">
        <v>5</v>
      </c>
      <c r="B17" s="6" t="s">
        <v>12</v>
      </c>
      <c r="C17" s="7" t="s">
        <v>9</v>
      </c>
      <c r="D17" s="11">
        <v>92400.303071215065</v>
      </c>
      <c r="E17" s="11">
        <v>95524.622836859649</v>
      </c>
    </row>
    <row r="18" spans="1:5" ht="15.75" thickBot="1" x14ac:dyDescent="0.3">
      <c r="A18" s="16">
        <v>6</v>
      </c>
      <c r="B18" s="6" t="s">
        <v>17</v>
      </c>
      <c r="C18" s="7" t="s">
        <v>9</v>
      </c>
      <c r="D18" s="11">
        <v>43690.752907049769</v>
      </c>
      <c r="E18" s="11">
        <v>38224.076486570302</v>
      </c>
    </row>
    <row r="19" spans="1:5" ht="15.75" thickBot="1" x14ac:dyDescent="0.3">
      <c r="A19" s="16">
        <v>7</v>
      </c>
      <c r="B19" s="6" t="s">
        <v>18</v>
      </c>
      <c r="C19" s="7" t="s">
        <v>9</v>
      </c>
      <c r="D19" s="11">
        <v>16389.819510251396</v>
      </c>
      <c r="E19" s="11">
        <v>18008.12326</v>
      </c>
    </row>
    <row r="20" spans="1:5" ht="15.75" thickBot="1" x14ac:dyDescent="0.3">
      <c r="A20" s="16">
        <v>8</v>
      </c>
      <c r="B20" s="6" t="s">
        <v>19</v>
      </c>
      <c r="C20" s="7" t="s">
        <v>9</v>
      </c>
      <c r="D20" s="11">
        <v>108383.14254536829</v>
      </c>
      <c r="E20" s="11">
        <v>126494.39534216755</v>
      </c>
    </row>
    <row r="21" spans="1:5" ht="15.75" thickBot="1" x14ac:dyDescent="0.3">
      <c r="A21" s="16">
        <v>9</v>
      </c>
      <c r="B21" s="6" t="s">
        <v>22</v>
      </c>
      <c r="C21" s="7" t="s">
        <v>23</v>
      </c>
      <c r="D21" s="11">
        <v>88845.751526383043</v>
      </c>
      <c r="E21" s="11">
        <v>91217.77</v>
      </c>
    </row>
    <row r="24" spans="1:5" x14ac:dyDescent="0.2">
      <c r="B24" s="13"/>
      <c r="D24" s="13"/>
      <c r="E24" s="12"/>
    </row>
    <row r="25" spans="1:5" x14ac:dyDescent="0.2">
      <c r="B25" s="13"/>
      <c r="D25" s="13"/>
      <c r="E25" s="13"/>
    </row>
    <row r="26" spans="1:5" x14ac:dyDescent="0.2">
      <c r="D26" s="13"/>
      <c r="E26" s="13"/>
    </row>
    <row r="27" spans="1:5" x14ac:dyDescent="0.2">
      <c r="B27" s="15"/>
      <c r="D27" s="13"/>
      <c r="E27" s="13"/>
    </row>
    <row r="28" spans="1:5" x14ac:dyDescent="0.2">
      <c r="B28" s="13"/>
      <c r="D28" s="13"/>
      <c r="E28" s="13"/>
    </row>
    <row r="29" spans="1:5" x14ac:dyDescent="0.2">
      <c r="D29" s="12"/>
      <c r="E29" s="13"/>
    </row>
    <row r="30" spans="1:5" x14ac:dyDescent="0.2">
      <c r="B30" s="14"/>
      <c r="D30" s="13"/>
      <c r="E30" s="13"/>
    </row>
    <row r="31" spans="1:5" x14ac:dyDescent="0.2">
      <c r="B31" s="14"/>
      <c r="D31" s="13"/>
      <c r="E31" s="13"/>
    </row>
    <row r="32" spans="1:5" x14ac:dyDescent="0.2">
      <c r="B32" s="12"/>
      <c r="D32" s="13"/>
      <c r="E32" s="12"/>
    </row>
    <row r="33" spans="2:5" x14ac:dyDescent="0.2">
      <c r="B33" s="12"/>
      <c r="D33" s="12"/>
      <c r="E33" s="12"/>
    </row>
    <row r="34" spans="2:5" x14ac:dyDescent="0.2">
      <c r="D34" s="13"/>
      <c r="E34" s="13"/>
    </row>
    <row r="35" spans="2:5" x14ac:dyDescent="0.2">
      <c r="B35" s="15"/>
      <c r="D35" s="13"/>
      <c r="E35" s="13"/>
    </row>
    <row r="36" spans="2:5" x14ac:dyDescent="0.2">
      <c r="B36" s="13"/>
      <c r="D36" s="13"/>
      <c r="E36" s="13"/>
    </row>
    <row r="37" spans="2:5" x14ac:dyDescent="0.2">
      <c r="D37" s="13"/>
      <c r="E37" s="13"/>
    </row>
    <row r="38" spans="2:5" x14ac:dyDescent="0.2">
      <c r="B38" s="14"/>
      <c r="D38" s="13"/>
      <c r="E38" s="13"/>
    </row>
    <row r="39" spans="2:5" x14ac:dyDescent="0.2">
      <c r="B39" s="14"/>
      <c r="D39" s="13"/>
      <c r="E39" s="13"/>
    </row>
    <row r="40" spans="2:5" x14ac:dyDescent="0.2">
      <c r="D40" s="13"/>
      <c r="E40" s="13"/>
    </row>
    <row r="41" spans="2:5" x14ac:dyDescent="0.2">
      <c r="D41" s="12"/>
      <c r="E41" s="13"/>
    </row>
    <row r="43" spans="2:5" x14ac:dyDescent="0.2">
      <c r="D43" s="13"/>
      <c r="E43" s="13"/>
    </row>
  </sheetData>
  <mergeCells count="7">
    <mergeCell ref="A7:E7"/>
    <mergeCell ref="A8:B8"/>
    <mergeCell ref="A9:B9"/>
    <mergeCell ref="A11:A12"/>
    <mergeCell ref="B11:B12"/>
    <mergeCell ref="C11:C12"/>
    <mergeCell ref="D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структура затрат 2017</vt:lpstr>
      <vt:lpstr>структура затрат 2018</vt:lpstr>
      <vt:lpstr>структура затрат 2019</vt:lpstr>
      <vt:lpstr>структура затрат 2020</vt:lpstr>
      <vt:lpstr>структура затрат 2022</vt:lpstr>
      <vt:lpstr>структура затрат 2023</vt:lpstr>
      <vt:lpstr>структура затрат 2024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vkirillov</dc:creator>
  <cp:lastModifiedBy>Владимир Кириллов</cp:lastModifiedBy>
  <dcterms:created xsi:type="dcterms:W3CDTF">2015-05-26T06:54:33Z</dcterms:created>
  <dcterms:modified xsi:type="dcterms:W3CDTF">2025-04-25T10:55:53Z</dcterms:modified>
</cp:coreProperties>
</file>