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_Экономическая группа\Рабочие документы\Статистическая Отчетность\46ЭЭ\2025\46-ээ 2025\"/>
    </mc:Choice>
  </mc:AlternateContent>
  <bookViews>
    <workbookView xWindow="8505" yWindow="60" windowWidth="29040" windowHeight="16440" tabRatio="488" activeTab="4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52511"/>
</workbook>
</file>

<file path=xl/calcChain.xml><?xml version="1.0" encoding="utf-8"?>
<calcChain xmlns="http://schemas.openxmlformats.org/spreadsheetml/2006/main">
  <c r="BM35" i="6" l="1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K34" i="6"/>
  <c r="BJ34" i="6"/>
  <c r="BI34" i="6"/>
  <c r="BG34" i="6"/>
  <c r="BE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G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K23" i="6"/>
  <c r="BH23" i="6" s="1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K20" i="6"/>
  <c r="BJ20" i="6"/>
  <c r="BJ19" i="6" s="1"/>
  <c r="BJ18" i="6" s="1"/>
  <c r="BJ39" i="6" s="1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K18" i="6" s="1"/>
  <c r="K39" i="6" s="1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Z41" i="5"/>
  <c r="Y41" i="5"/>
  <c r="X41" i="5"/>
  <c r="W41" i="5"/>
  <c r="V41" i="5"/>
  <c r="U41" i="5"/>
  <c r="T41" i="5"/>
  <c r="S41" i="5"/>
  <c r="R41" i="5"/>
  <c r="Q41" i="5"/>
  <c r="P41" i="5"/>
  <c r="O41" i="5"/>
  <c r="G41" i="5" s="1"/>
  <c r="N41" i="5"/>
  <c r="M41" i="5"/>
  <c r="L41" i="5"/>
  <c r="K41" i="5"/>
  <c r="J41" i="5"/>
  <c r="I41" i="5"/>
  <c r="Z40" i="5"/>
  <c r="Z39" i="5" s="1"/>
  <c r="Y40" i="5"/>
  <c r="Y39" i="5" s="1"/>
  <c r="X40" i="5"/>
  <c r="W40" i="5"/>
  <c r="V40" i="5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V21" i="5" s="1"/>
  <c r="U23" i="5"/>
  <c r="U20" i="5" s="1"/>
  <c r="T23" i="5"/>
  <c r="S23" i="5"/>
  <c r="R23" i="5"/>
  <c r="R20" i="5" s="1"/>
  <c r="Q23" i="5"/>
  <c r="P23" i="5"/>
  <c r="O23" i="5"/>
  <c r="N23" i="5"/>
  <c r="N20" i="5" s="1"/>
  <c r="M23" i="5"/>
  <c r="M20" i="5" s="1"/>
  <c r="L23" i="5"/>
  <c r="K23" i="5"/>
  <c r="J23" i="5"/>
  <c r="I23" i="5"/>
  <c r="I20" i="5" s="1"/>
  <c r="Z22" i="5"/>
  <c r="Y22" i="5"/>
  <c r="X22" i="5"/>
  <c r="W22" i="5"/>
  <c r="V22" i="5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H37" i="9" s="1"/>
  <c r="G18" i="8"/>
  <c r="F18" i="8"/>
  <c r="D10" i="8"/>
  <c r="M38" i="7"/>
  <c r="M36" i="7" s="1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L22" i="7"/>
  <c r="M21" i="7"/>
  <c r="L21" i="7"/>
  <c r="M20" i="7"/>
  <c r="L20" i="7"/>
  <c r="K19" i="7"/>
  <c r="K18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 s="1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/>
  <c r="CI74" i="3"/>
  <c r="CI73" i="3" s="1"/>
  <c r="CH74" i="3"/>
  <c r="CH73" i="3" s="1"/>
  <c r="CG74" i="3"/>
  <c r="CG73" i="3" s="1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 s="1"/>
  <c r="BL74" i="3"/>
  <c r="BL73" i="3" s="1"/>
  <c r="BK74" i="3"/>
  <c r="BK73" i="3" s="1"/>
  <c r="BI74" i="3"/>
  <c r="BI73" i="3" s="1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/>
  <c r="CQ38" i="3"/>
  <c r="CQ37" i="3" s="1"/>
  <c r="CP38" i="3"/>
  <c r="CP37" i="3" s="1"/>
  <c r="CO38" i="3"/>
  <c r="CO37" i="3" s="1"/>
  <c r="CN38" i="3"/>
  <c r="CN37" i="3" s="1"/>
  <c r="CM38" i="3"/>
  <c r="CK38" i="3"/>
  <c r="CK37" i="3" s="1"/>
  <c r="CJ38" i="3"/>
  <c r="CJ37" i="3" s="1"/>
  <c r="CI38" i="3"/>
  <c r="CI37" i="3" s="1"/>
  <c r="CH38" i="3"/>
  <c r="CH37" i="3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P37" i="3" s="1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N38" i="3"/>
  <c r="N37" i="3" s="1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AC37" i="3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N20" i="3"/>
  <c r="CN19" i="3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O37" i="3"/>
  <c r="CM19" i="3"/>
  <c r="CM37" i="3"/>
  <c r="BZ19" i="3"/>
  <c r="CM73" i="3"/>
  <c r="F33" i="5"/>
  <c r="AI39" i="6"/>
  <c r="AL55" i="3"/>
  <c r="U19" i="5"/>
  <c r="U18" i="5" s="1"/>
  <c r="U61" i="5" s="1"/>
  <c r="Z21" i="5"/>
  <c r="V19" i="5"/>
  <c r="T20" i="5"/>
  <c r="T21" i="5"/>
  <c r="G18" i="6"/>
  <c r="G39" i="6" s="1"/>
  <c r="P20" i="5"/>
  <c r="V39" i="5"/>
  <c r="G14" i="10" l="1"/>
  <c r="Z19" i="5"/>
  <c r="Z18" i="5" s="1"/>
  <c r="Z61" i="5" s="1"/>
  <c r="CO18" i="3"/>
  <c r="CO94" i="3" s="1"/>
  <c r="K39" i="7"/>
  <c r="Y19" i="5"/>
  <c r="O20" i="5"/>
  <c r="M19" i="7"/>
  <c r="M18" i="7" s="1"/>
  <c r="U21" i="5"/>
  <c r="L20" i="5"/>
  <c r="BL19" i="6"/>
  <c r="BB23" i="6"/>
  <c r="BG18" i="3"/>
  <c r="BG94" i="3" s="1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I18" i="4"/>
  <c r="I94" i="4" s="1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18" i="6"/>
  <c r="BK19" i="6"/>
  <c r="CH18" i="3"/>
  <c r="CH94" i="3" s="1"/>
  <c r="AH56" i="3"/>
  <c r="L19" i="7"/>
  <c r="L18" i="7" s="1"/>
  <c r="L39" i="7" s="1"/>
  <c r="Y18" i="3"/>
  <c r="BF18" i="3"/>
  <c r="BF94" i="3" s="1"/>
  <c r="BM18" i="3"/>
  <c r="BM94" i="3" s="1"/>
  <c r="CP18" i="3"/>
  <c r="H54" i="5"/>
  <c r="N18" i="4"/>
  <c r="AD19" i="6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Q94" i="4" s="1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G18" i="4"/>
  <c r="G94" i="4" s="1"/>
  <c r="CC94" i="3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W21" i="5"/>
  <c r="AK18" i="6"/>
  <c r="AP19" i="6"/>
  <c r="BJ37" i="3"/>
  <c r="AS18" i="3"/>
  <c r="AS94" i="3" s="1"/>
  <c r="CF73" i="3"/>
  <c r="CE73" i="3" s="1"/>
  <c r="BG19" i="6"/>
  <c r="BG18" i="6" s="1"/>
  <c r="BG39" i="6" s="1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Y94" i="3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AV39" i="6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H94" i="4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BC37" i="3" l="1"/>
  <c r="AO94" i="3"/>
  <c r="AB18" i="3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AO18" i="3"/>
  <c r="AK39" i="6"/>
  <c r="AJ39" i="6" s="1"/>
  <c r="AJ18" i="6"/>
  <c r="F94" i="3"/>
  <c r="H20" i="5"/>
  <c r="AB94" i="3"/>
  <c r="AA94" i="3" s="1"/>
  <c r="AA18" i="3"/>
  <c r="AI94" i="3"/>
  <c r="BK94" i="3"/>
  <c r="BJ18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CF94" i="3"/>
  <c r="CE94" i="3" s="1"/>
  <c r="CE18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AH18" i="3" l="1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I36" i="5" l="1"/>
  <c r="J37" i="5" l="1"/>
  <c r="K36" i="5"/>
  <c r="J36" i="5" l="1"/>
  <c r="M36" i="5"/>
  <c r="I30" i="5" l="1"/>
  <c r="L30" i="5"/>
  <c r="M30" i="5"/>
  <c r="F31" i="5" l="1"/>
  <c r="F30" i="5" s="1"/>
  <c r="Q36" i="5"/>
  <c r="O37" i="5"/>
  <c r="O36" i="5" s="1"/>
  <c r="L36" i="5"/>
  <c r="F37" i="5"/>
  <c r="F36" i="5" s="1"/>
  <c r="K30" i="5"/>
  <c r="J31" i="5"/>
  <c r="H31" i="5" l="1"/>
  <c r="H30" i="5" s="1"/>
  <c r="N31" i="5"/>
  <c r="N30" i="5" s="1"/>
  <c r="P30" i="5"/>
  <c r="J30" i="5"/>
  <c r="Q30" i="5"/>
  <c r="O31" i="5"/>
  <c r="O30" i="5" s="1"/>
  <c r="N37" i="5"/>
  <c r="P36" i="5"/>
  <c r="H37" i="5"/>
  <c r="H36" i="5" s="1"/>
  <c r="G31" i="5" l="1"/>
  <c r="G30" i="5" s="1"/>
  <c r="N36" i="5"/>
  <c r="G37" i="5"/>
  <c r="G36" i="5" s="1"/>
  <c r="M22" i="5" l="1"/>
  <c r="M24" i="5"/>
  <c r="L24" i="5"/>
  <c r="L22" i="5"/>
  <c r="M57" i="5"/>
  <c r="M40" i="5"/>
  <c r="M39" i="5" s="1"/>
  <c r="Q40" i="5"/>
  <c r="Q39" i="5" s="1"/>
  <c r="O58" i="5"/>
  <c r="Q57" i="5"/>
  <c r="L57" i="5"/>
  <c r="L40" i="5"/>
  <c r="L39" i="5" s="1"/>
  <c r="Q22" i="5" l="1"/>
  <c r="Q24" i="5"/>
  <c r="O25" i="5"/>
  <c r="O57" i="5"/>
  <c r="O40" i="5"/>
  <c r="O39" i="5" s="1"/>
  <c r="L21" i="5"/>
  <c r="L19" i="5"/>
  <c r="L18" i="5" s="1"/>
  <c r="L61" i="5" s="1"/>
  <c r="P24" i="5"/>
  <c r="N25" i="5"/>
  <c r="P22" i="5"/>
  <c r="P57" i="5"/>
  <c r="P40" i="5"/>
  <c r="P39" i="5" s="1"/>
  <c r="N58" i="5"/>
  <c r="M21" i="5"/>
  <c r="M19" i="5"/>
  <c r="M18" i="5" s="1"/>
  <c r="M61" i="5" s="1"/>
  <c r="P21" i="5" l="1"/>
  <c r="P19" i="5"/>
  <c r="P18" i="5" s="1"/>
  <c r="P61" i="5" s="1"/>
  <c r="F58" i="5"/>
  <c r="F57" i="5" s="1"/>
  <c r="I57" i="5"/>
  <c r="O22" i="5"/>
  <c r="O24" i="5"/>
  <c r="N57" i="5"/>
  <c r="N40" i="5"/>
  <c r="N39" i="5" s="1"/>
  <c r="N24" i="5"/>
  <c r="N22" i="5"/>
  <c r="Q19" i="5"/>
  <c r="Q18" i="5" s="1"/>
  <c r="Q61" i="5" s="1"/>
  <c r="Q21" i="5"/>
  <c r="N21" i="5" l="1"/>
  <c r="N19" i="5"/>
  <c r="N18" i="5" s="1"/>
  <c r="N61" i="5" s="1"/>
  <c r="J58" i="5"/>
  <c r="H58" i="5"/>
  <c r="H57" i="5" s="1"/>
  <c r="K57" i="5"/>
  <c r="F25" i="5"/>
  <c r="F24" i="5" s="1"/>
  <c r="I22" i="5"/>
  <c r="I24" i="5"/>
  <c r="O21" i="5"/>
  <c r="O19" i="5"/>
  <c r="O18" i="5" s="1"/>
  <c r="O61" i="5" s="1"/>
  <c r="J25" i="5" l="1"/>
  <c r="H25" i="5"/>
  <c r="H24" i="5" s="1"/>
  <c r="K24" i="5"/>
  <c r="K22" i="5"/>
  <c r="I21" i="5"/>
  <c r="F22" i="5"/>
  <c r="F21" i="5" s="1"/>
  <c r="J57" i="5"/>
  <c r="G58" i="5"/>
  <c r="G57" i="5" s="1"/>
  <c r="J22" i="5" l="1"/>
  <c r="G25" i="5"/>
  <c r="G24" i="5" s="1"/>
  <c r="J24" i="5"/>
  <c r="K21" i="5"/>
  <c r="H22" i="5"/>
  <c r="H21" i="5" s="1"/>
  <c r="J21" i="5" l="1"/>
  <c r="G22" i="5"/>
  <c r="G21" i="5" s="1"/>
  <c r="R34" i="6" l="1"/>
  <c r="V18" i="6" l="1"/>
  <c r="R32" i="6"/>
  <c r="X34" i="6" l="1"/>
  <c r="AB18" i="6"/>
  <c r="AB39" i="6" s="1"/>
  <c r="V39" i="6"/>
  <c r="R39" i="6" s="1"/>
  <c r="R18" i="6"/>
  <c r="X32" i="6"/>
  <c r="BL34" i="6" l="1"/>
  <c r="BH34" i="6" s="1"/>
  <c r="L34" i="6"/>
  <c r="BF34" i="6"/>
  <c r="BB34" i="6" s="1"/>
  <c r="F34" i="6"/>
  <c r="X18" i="6"/>
  <c r="X39" i="6"/>
  <c r="F52" i="5" l="1"/>
  <c r="F51" i="5" s="1"/>
  <c r="I51" i="5"/>
  <c r="I42" i="5"/>
  <c r="F43" i="5"/>
  <c r="F42" i="5" s="1"/>
  <c r="I40" i="5"/>
  <c r="J43" i="5" l="1"/>
  <c r="H43" i="5"/>
  <c r="H42" i="5" s="1"/>
  <c r="K42" i="5"/>
  <c r="I39" i="5"/>
  <c r="F40" i="5"/>
  <c r="F39" i="5" s="1"/>
  <c r="I19" i="5"/>
  <c r="K40" i="5"/>
  <c r="K39" i="5" l="1"/>
  <c r="H40" i="5"/>
  <c r="H39" i="5" s="1"/>
  <c r="K19" i="5"/>
  <c r="J52" i="5"/>
  <c r="H52" i="5"/>
  <c r="H51" i="5" s="1"/>
  <c r="K51" i="5"/>
  <c r="I18" i="5"/>
  <c r="I61" i="5" s="1"/>
  <c r="F61" i="5" s="1"/>
  <c r="F19" i="5"/>
  <c r="F18" i="5" s="1"/>
  <c r="G43" i="5"/>
  <c r="G42" i="5" s="1"/>
  <c r="J42" i="5"/>
  <c r="G52" i="5" l="1"/>
  <c r="G51" i="5" s="1"/>
  <c r="J51" i="5"/>
  <c r="J40" i="5"/>
  <c r="H19" i="5"/>
  <c r="H18" i="5" s="1"/>
  <c r="K18" i="5"/>
  <c r="K61" i="5" s="1"/>
  <c r="H61" i="5" s="1"/>
  <c r="J39" i="5" l="1"/>
  <c r="G40" i="5"/>
  <c r="G39" i="5" s="1"/>
  <c r="J19" i="5"/>
  <c r="J18" i="5" l="1"/>
  <c r="J61" i="5" s="1"/>
  <c r="G61" i="5" s="1"/>
  <c r="G19" i="5"/>
  <c r="G18" i="5" s="1"/>
  <c r="BE32" i="6" l="1"/>
  <c r="BF32" i="6"/>
  <c r="BB32" i="6" l="1"/>
  <c r="F32" i="6"/>
  <c r="BE33" i="6" l="1"/>
  <c r="BF33" i="6"/>
  <c r="F33" i="6" l="1"/>
  <c r="BB33" i="6"/>
  <c r="BK33" i="6" l="1"/>
  <c r="BL33" i="6"/>
  <c r="BH33" i="6" s="1"/>
  <c r="BK32" i="6"/>
  <c r="BL32" i="6"/>
  <c r="L32" i="6" l="1"/>
  <c r="BH32" i="6"/>
  <c r="L33" i="6"/>
  <c r="BK29" i="6" l="1"/>
  <c r="O18" i="6"/>
  <c r="O39" i="6" s="1"/>
  <c r="L29" i="6"/>
  <c r="I18" i="6"/>
  <c r="BE29" i="6"/>
  <c r="F29" i="6"/>
  <c r="BE18" i="6" l="1"/>
  <c r="BL29" i="6"/>
  <c r="BL18" i="6" s="1"/>
  <c r="BL39" i="6" s="1"/>
  <c r="P18" i="6"/>
  <c r="BF29" i="6"/>
  <c r="BF18" i="6" s="1"/>
  <c r="BF39" i="6" s="1"/>
  <c r="J18" i="6"/>
  <c r="J39" i="6" s="1"/>
  <c r="I39" i="6"/>
  <c r="BK18" i="6"/>
  <c r="BB29" i="6" l="1"/>
  <c r="F18" i="6"/>
  <c r="L18" i="6"/>
  <c r="P39" i="6"/>
  <c r="L39" i="6" s="1"/>
  <c r="F39" i="6"/>
  <c r="BH29" i="6"/>
  <c r="BK39" i="6"/>
  <c r="BH39" i="6" s="1"/>
  <c r="BH18" i="6"/>
  <c r="BE39" i="6"/>
  <c r="BB39" i="6" s="1"/>
  <c r="BB18" i="6"/>
</calcChain>
</file>

<file path=xl/sharedStrings.xml><?xml version="1.0" encoding="utf-8"?>
<sst xmlns="http://schemas.openxmlformats.org/spreadsheetml/2006/main" count="2110" uniqueCount="807">
  <si>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</si>
  <si>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</si>
  <si>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</si>
  <si>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</si>
  <si>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</si>
  <si>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</si>
  <si>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</si>
  <si>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</si>
  <si>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</si>
  <si>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</si>
  <si>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</si>
  <si>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</si>
  <si>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</si>
  <si>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</si>
  <si>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</si>
  <si>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</si>
  <si>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</si>
  <si>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</si>
  <si>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</si>
  <si>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</si>
  <si>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</si>
  <si>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</si>
  <si>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</si>
  <si>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</si>
  <si>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</si>
  <si>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</si>
  <si>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</si>
  <si>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</si>
  <si>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</si>
  <si>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</si>
  <si>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</si>
  <si>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</si>
  <si>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</si>
  <si>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</si>
  <si>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</si>
  <si>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</si>
  <si>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</si>
  <si>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</si>
  <si>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</si>
  <si>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</si>
  <si>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</si>
  <si>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</si>
  <si>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</si>
  <si>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</si>
  <si>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</si>
  <si>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</si>
  <si>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</si>
  <si>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</si>
  <si>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</si>
  <si>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</si>
  <si>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</si>
  <si>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</si>
  <si>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</si>
  <si>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</si>
  <si>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</si>
  <si>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</si>
  <si>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</si>
  <si>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</si>
  <si>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</si>
  <si>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</si>
  <si>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</si>
  <si>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</si>
  <si>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</si>
  <si>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</si>
  <si>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</si>
  <si>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</si>
  <si>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</si>
  <si>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</si>
  <si>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</si>
  <si>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</si>
  <si>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</si>
  <si>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</si>
  <si>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</si>
  <si>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</si>
  <si>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</si>
  <si>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</si>
  <si>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</si>
  <si>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</si>
  <si>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</si>
  <si>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</si>
  <si>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</si>
  <si>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</si>
  <si>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</si>
  <si>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</si>
  <si>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</si>
  <si>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</si>
  <si>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</si>
  <si>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</si>
  <si>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</si>
  <si>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</si>
  <si>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</si>
  <si>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</si>
  <si>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</si>
  <si>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</si>
  <si>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</si>
  <si>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</si>
  <si>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</si>
  <si>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</si>
  <si>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</si>
  <si>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</si>
  <si>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</si>
  <si>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</si>
  <si>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</si>
  <si>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</si>
  <si>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</si>
  <si>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</si>
  <si>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</si>
  <si>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</si>
  <si>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</si>
  <si>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</si>
  <si>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</si>
  <si>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</si>
  <si>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</si>
  <si>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</si>
  <si>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</si>
  <si>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</si>
  <si>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</si>
  <si>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</si>
  <si>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</si>
  <si>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</si>
  <si>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</si>
  <si>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</si>
  <si>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</si>
  <si>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</si>
  <si>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</si>
  <si>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</si>
  <si>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</si>
  <si>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</si>
  <si>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</si>
  <si>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</si>
  <si>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</si>
  <si>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</si>
  <si>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</si>
  <si>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</si>
  <si>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</si>
  <si>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</si>
  <si>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</si>
  <si>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</si>
  <si>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</si>
  <si>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</si>
  <si>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</si>
  <si>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</si>
  <si>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</si>
  <si>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</si>
  <si>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</si>
  <si>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</si>
  <si>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</si>
  <si>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</si>
  <si>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</si>
  <si>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</si>
  <si>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</si>
  <si>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</si>
  <si>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</si>
  <si>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</si>
  <si>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</si>
  <si>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</si>
  <si>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</si>
  <si>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</si>
  <si>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</si>
  <si>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</si>
  <si>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</si>
  <si>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</si>
  <si>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</si>
  <si>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</si>
  <si>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</si>
  <si>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</si>
  <si>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</si>
  <si>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</si>
  <si>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</si>
  <si>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</si>
  <si>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</si>
  <si>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</si>
  <si>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</si>
  <si>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</si>
  <si>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</si>
  <si>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</si>
  <si>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</si>
  <si>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</si>
  <si>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</si>
  <si>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</si>
  <si>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</si>
  <si>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</si>
  <si>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</si>
  <si>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</si>
  <si>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</si>
  <si>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</si>
  <si>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</si>
  <si>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</si>
  <si>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</si>
  <si>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</si>
  <si>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</si>
  <si>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</si>
  <si>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</si>
  <si>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</si>
  <si>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</si>
  <si>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</si>
  <si>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</si>
  <si>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</si>
  <si>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</si>
  <si>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</si>
  <si>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</si>
  <si>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</si>
  <si>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</si>
  <si>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</si>
  <si>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</si>
  <si>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</si>
  <si>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</si>
  <si>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</si>
  <si>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</si>
  <si>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</si>
  <si>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</si>
  <si>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</si>
  <si>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</si>
  <si>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</si>
  <si>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</si>
  <si>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</si>
  <si>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</si>
  <si>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</si>
  <si>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</si>
  <si>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</si>
  <si>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</si>
  <si>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</si>
  <si>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</si>
  <si>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</si>
  <si>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</si>
  <si>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</si>
  <si>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</si>
  <si>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</si>
  <si>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</si>
  <si>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</si>
  <si>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</si>
  <si>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</si>
  <si>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</si>
  <si>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</si>
  <si>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</si>
  <si>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</si>
  <si>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</si>
  <si>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</si>
  <si>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</si>
  <si>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</si>
  <si>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</si>
  <si>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</si>
  <si>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</si>
  <si>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</si>
  <si>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</si>
  <si>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</si>
  <si>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</si>
  <si>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</si>
  <si>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</si>
  <si>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</si>
  <si>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</si>
  <si>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</si>
  <si>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</si>
  <si>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</si>
  <si>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</si>
  <si>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</si>
  <si>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</si>
  <si>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</si>
  <si>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</si>
  <si>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</si>
  <si>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</si>
  <si>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</si>
  <si>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</si>
  <si>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</si>
  <si>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</si>
  <si>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</si>
  <si>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</si>
  <si>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</si>
  <si>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</si>
  <si>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</si>
  <si>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</si>
  <si>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</si>
  <si>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</si>
  <si>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</si>
  <si>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</si>
  <si>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</si>
  <si>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</si>
  <si>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</si>
  <si>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</si>
  <si>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</si>
  <si>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</si>
  <si>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</si>
  <si>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</si>
  <si>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</si>
  <si>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</si>
  <si>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</si>
  <si>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</si>
  <si>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</si>
  <si>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</si>
  <si>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</si>
  <si>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</si>
  <si>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</si>
  <si>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</si>
  <si>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</si>
  <si>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</si>
  <si>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</si>
  <si>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</si>
  <si>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</si>
  <si>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</si>
  <si>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</si>
  <si>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</si>
  <si>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</si>
  <si>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</si>
  <si>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</si>
  <si>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</si>
  <si>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</si>
  <si>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</si>
  <si>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</si>
  <si>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</si>
  <si>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</si>
  <si>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</si>
  <si>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</si>
  <si>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</si>
  <si>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</si>
  <si>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</si>
  <si>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</si>
  <si>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</si>
  <si>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</si>
  <si>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</si>
  <si>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</si>
  <si>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</si>
  <si>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</si>
  <si>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</si>
  <si>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</si>
  <si>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</si>
  <si>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</si>
  <si>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</si>
  <si>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</si>
  <si>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</si>
  <si>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</si>
  <si>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</si>
  <si>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</si>
  <si>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</si>
  <si>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</si>
  <si>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</si>
  <si>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</si>
  <si>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</si>
  <si>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</si>
  <si>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</si>
  <si>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</si>
  <si>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</si>
  <si>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</si>
  <si>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</si>
  <si>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</si>
  <si>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</si>
  <si>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</si>
  <si>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</si>
  <si>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</si>
  <si>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</si>
  <si>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</si>
  <si>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</si>
  <si>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</si>
  <si>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</si>
  <si>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</si>
  <si>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</si>
  <si>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</si>
  <si>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</si>
  <si>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</si>
  <si>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</si>
  <si>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</si>
  <si>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</si>
  <si>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</si>
  <si>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</si>
  <si>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</si>
  <si>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</si>
  <si>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</si>
  <si>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</si>
  <si>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</si>
  <si>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</si>
  <si>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</si>
  <si>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</si>
  <si>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</si>
  <si>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</si>
  <si>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</si>
  <si>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</si>
  <si>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</si>
  <si>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</si>
  <si>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</si>
  <si>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</si>
  <si>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</si>
  <si>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</si>
  <si>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</si>
  <si>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</si>
  <si>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</si>
  <si>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</si>
  <si>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</si>
  <si>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</si>
  <si>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</si>
  <si>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</si>
  <si>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</si>
  <si>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</si>
  <si>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</si>
  <si>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</si>
  <si>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</si>
  <si>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</si>
  <si>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</si>
  <si>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</si>
  <si>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</si>
  <si>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</si>
  <si>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</si>
  <si>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</si>
  <si>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</si>
  <si>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</si>
  <si>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</si>
  <si>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</si>
  <si>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</si>
  <si>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</si>
  <si>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</si>
  <si>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</si>
  <si>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</si>
  <si>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</si>
  <si>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</si>
  <si>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</si>
  <si>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</si>
  <si>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</si>
  <si>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</si>
  <si>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</si>
  <si>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</si>
  <si>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</si>
  <si>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</si>
  <si>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</si>
  <si>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</si>
  <si>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</si>
  <si>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</si>
  <si>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</si>
  <si>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</si>
  <si>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</si>
  <si>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</si>
  <si>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</si>
  <si>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</si>
  <si>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</si>
  <si>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</si>
  <si>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</si>
  <si>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</si>
  <si>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</si>
  <si>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</si>
  <si>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</si>
  <si>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</si>
  <si>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</si>
  <si>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</si>
  <si>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</si>
  <si>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</si>
  <si>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</si>
  <si>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</si>
  <si>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</si>
  <si>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</si>
  <si>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</si>
  <si>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</si>
  <si>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</si>
  <si>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</si>
  <si>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</si>
  <si>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</si>
  <si>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</si>
  <si>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</si>
  <si>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</si>
  <si>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</si>
  <si>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</si>
  <si>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</si>
  <si>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</si>
  <si>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</si>
  <si>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</si>
  <si>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</si>
  <si>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</si>
  <si>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</si>
  <si>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</si>
  <si>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</si>
  <si>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</si>
  <si>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</si>
  <si>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</si>
  <si>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</si>
  <si>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</si>
  <si>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</si>
  <si>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</si>
  <si>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</si>
  <si>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</si>
  <si>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</si>
  <si>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</si>
  <si>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</si>
  <si>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</si>
  <si>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</si>
  <si>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</si>
  <si>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</si>
  <si>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</si>
  <si>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</si>
  <si>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</si>
  <si>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</si>
  <si>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</si>
  <si>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</si>
  <si>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</si>
  <si>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</si>
  <si>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</si>
  <si>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</si>
  <si>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</si>
  <si>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</si>
  <si>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</si>
  <si>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</si>
  <si>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</si>
  <si>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</si>
  <si>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</si>
  <si>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</si>
  <si>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</si>
  <si>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</si>
  <si>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</si>
  <si>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</si>
  <si>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</si>
  <si>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</si>
  <si>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</si>
  <si>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</si>
  <si>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</si>
  <si>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</si>
  <si>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</si>
  <si>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</si>
  <si>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</si>
  <si>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</si>
  <si>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</si>
  <si>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</si>
  <si>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</si>
  <si>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</si>
  <si>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</si>
  <si>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</si>
  <si>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</si>
  <si>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</si>
  <si>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</si>
  <si>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</si>
  <si>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</si>
  <si>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</si>
  <si>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</si>
  <si>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</si>
  <si>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</si>
  <si>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</si>
  <si>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</si>
  <si>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</si>
  <si>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</si>
  <si>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</si>
  <si>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</si>
  <si>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</si>
  <si>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</si>
  <si>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</si>
  <si>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</si>
  <si>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</si>
  <si>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</si>
  <si>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</si>
  <si>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</si>
  <si>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</si>
  <si>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</si>
  <si>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</si>
  <si>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</si>
  <si>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</si>
  <si>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</si>
  <si>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</si>
  <si>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</si>
  <si>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</si>
  <si>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</si>
  <si>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</si>
  <si>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</si>
  <si>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</si>
  <si>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</si>
  <si>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</si>
  <si>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</si>
  <si>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</si>
  <si>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</si>
  <si>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</si>
  <si>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</si>
  <si>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</si>
  <si>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</si>
  <si>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</si>
  <si>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</si>
  <si>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</si>
  <si>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</si>
  <si>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</si>
  <si>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</si>
  <si>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</si>
  <si>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</si>
  <si>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</si>
  <si>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</si>
  <si>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</si>
  <si>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</si>
  <si>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</si>
  <si>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</si>
  <si>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</si>
  <si>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</si>
  <si>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</si>
  <si>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</si>
  <si>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</si>
  <si>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</si>
  <si>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</si>
  <si>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</si>
  <si>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</si>
  <si>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</si>
  <si>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</si>
  <si>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</si>
  <si>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</si>
  <si>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</si>
  <si>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</si>
  <si>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</si>
  <si>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</si>
  <si>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</si>
  <si>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</si>
  <si>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</si>
  <si>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</si>
  <si>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</si>
  <si>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</si>
  <si>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</si>
  <si>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</si>
  <si>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</si>
  <si>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</si>
  <si>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</si>
  <si>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</si>
  <si>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</si>
  <si>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</si>
  <si>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</si>
  <si>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</si>
  <si>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</si>
  <si>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</si>
  <si>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</si>
  <si>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</si>
  <si>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</si>
  <si>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</si>
  <si>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</si>
  <si>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</si>
  <si>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</si>
  <si>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</si>
  <si>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</si>
  <si>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</si>
  <si>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</si>
  <si>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</si>
  <si>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</si>
  <si>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</si>
  <si>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</si>
  <si>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</si>
  <si>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</si>
  <si>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</si>
  <si>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</si>
  <si>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</si>
  <si>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</si>
  <si>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</si>
  <si>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</si>
  <si>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</si>
  <si>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</si>
  <si>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</si>
  <si>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</si>
  <si>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</si>
  <si>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</si>
  <si>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</si>
  <si>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</si>
  <si>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</si>
  <si>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</si>
  <si>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</si>
  <si>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</si>
  <si>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</si>
  <si>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</si>
  <si>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</si>
  <si>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</si>
  <si>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</si>
  <si>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</si>
  <si>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</si>
  <si>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</si>
  <si>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</si>
  <si>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</si>
  <si>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</si>
  <si>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</si>
  <si>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</si>
  <si>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</si>
  <si>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</si>
  <si>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</si>
  <si>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</si>
  <si>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</si>
  <si>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</si>
  <si>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</si>
  <si>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</si>
  <si>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</si>
  <si>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</si>
  <si>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</si>
  <si>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</si>
  <si>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</si>
  <si>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</si>
  <si>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</si>
  <si>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</si>
  <si>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</si>
  <si>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</si>
  <si>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</si>
  <si>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</si>
  <si>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</si>
  <si>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</si>
  <si>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</si>
  <si>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</si>
  <si>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</si>
  <si>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</si>
  <si>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</si>
  <si>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</si>
  <si>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</si>
  <si>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</si>
  <si>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</si>
  <si>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</si>
  <si>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</si>
  <si>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</si>
  <si>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</si>
  <si>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</si>
  <si>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</si>
  <si>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</si>
  <si>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</si>
  <si>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</si>
  <si>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</si>
  <si>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</si>
  <si>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</si>
  <si>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</si>
  <si>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</si>
  <si>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</si>
  <si>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</si>
  <si>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</si>
  <si>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</si>
  <si>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</si>
  <si>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</si>
  <si>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</si>
  <si>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</si>
  <si>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</si>
  <si>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</si>
  <si>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</si>
  <si>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</si>
  <si>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</si>
  <si>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</si>
  <si>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</si>
  <si>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</si>
  <si>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</si>
  <si>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</si>
  <si>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</si>
  <si>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</si>
  <si>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</si>
  <si>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</si>
  <si>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</si>
  <si>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</si>
  <si>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</si>
  <si>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</si>
  <si>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</si>
  <si>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</si>
  <si>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</si>
  <si>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</si>
  <si>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</si>
  <si>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</si>
  <si>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</si>
  <si>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</si>
  <si>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</si>
  <si>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</si>
  <si>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</si>
  <si>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</si>
  <si>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</si>
  <si>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</si>
  <si>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</si>
  <si>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</si>
  <si>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</si>
  <si>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</si>
  <si>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</si>
  <si>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</si>
  <si>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</si>
  <si>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</si>
  <si>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</si>
  <si>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</si>
  <si>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</si>
  <si>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</si>
  <si>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</si>
  <si>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</si>
  <si>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</si>
  <si>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</si>
  <si>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</si>
  <si>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</si>
  <si>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</si>
  <si>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</si>
  <si>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</si>
  <si>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</si>
  <si>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</si>
  <si>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</si>
  <si>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</si>
  <si>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</si>
  <si>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</si>
  <si>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</si>
  <si>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</si>
  <si>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</si>
  <si>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</si>
  <si>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</si>
  <si>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</si>
  <si>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</si>
  <si>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</si>
  <si>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</si>
  <si>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</si>
  <si>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</si>
  <si>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</si>
  <si>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</si>
  <si>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</si>
  <si>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</si>
  <si>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</si>
  <si>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</si>
  <si>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</si>
  <si>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</si>
  <si>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</si>
  <si>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</si>
  <si>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</si>
  <si>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</si>
  <si>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</si>
  <si>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</si>
  <si>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</si>
  <si>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2-30-70</t>
  </si>
  <si>
    <t>Чендемерова Алена Ивановна</t>
  </si>
  <si>
    <t xml:space="preserve">Заместитель директора по экономике </t>
  </si>
  <si>
    <t>a.chendemerova@nm-energy.ru</t>
  </si>
  <si>
    <t>Чупрова Елена Валерьевна</t>
  </si>
  <si>
    <t>(81853) 2-30-72</t>
  </si>
  <si>
    <t>Сенокосов Евгений 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</si>
</sst>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0"/>
    <numFmt numFmtId="166" formatCode="#,##0.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85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0" fontId="34" fillId="6" borderId="7" xfId="4" applyNumberForma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49" fontId="6" fillId="0" borderId="7" xfId="1" applyFont="1" applyBorder="1" applyAlignment="1">
      <alignment horizontal="center" vertical="center" wrapText="1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7" xfId="1" applyFont="1" applyBorder="1" applyAlignment="1">
      <alignment horizontal="center" vertical="center"/>
    </xf>
    <xf numFmtId="49" fontId="6" fillId="0" borderId="6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Продажа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=""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="" xmlns:a16="http://schemas.microsoft.com/office/drawing/2014/main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="" xmlns:a16="http://schemas.microsoft.com/office/drawing/2014/main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="" xmlns:a16="http://schemas.microsoft.com/office/drawing/2014/main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="" xmlns:a16="http://schemas.microsoft.com/office/drawing/2014/main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="" xmlns:a16="http://schemas.microsoft.com/office/drawing/2014/main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="" xmlns:a16="http://schemas.microsoft.com/office/drawing/2014/main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="" xmlns:a16="http://schemas.microsoft.com/office/drawing/2014/main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="" xmlns:a16="http://schemas.microsoft.com/office/drawing/2014/main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="" xmlns:a16="http://schemas.microsoft.com/office/drawing/2014/main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="" xmlns:a16="http://schemas.microsoft.com/office/drawing/2014/main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="" xmlns:a16="http://schemas.microsoft.com/office/drawing/2014/main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="" xmlns:a16="http://schemas.microsoft.com/office/drawing/2014/main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="" xmlns:a16="http://schemas.microsoft.com/office/drawing/2014/main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="" xmlns:a16="http://schemas.microsoft.com/office/drawing/2014/main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="" xmlns:a16="http://schemas.microsoft.com/office/drawing/2014/main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="" xmlns:a16="http://schemas.microsoft.com/office/drawing/2014/main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="" xmlns:a16="http://schemas.microsoft.com/office/drawing/2014/main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="" xmlns:a16="http://schemas.microsoft.com/office/drawing/2014/main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="" xmlns:a16="http://schemas.microsoft.com/office/drawing/2014/main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="" xmlns:a16="http://schemas.microsoft.com/office/drawing/2014/main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="" xmlns:a16="http://schemas.microsoft.com/office/drawing/2014/main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="" xmlns:a16="http://schemas.microsoft.com/office/drawing/2014/main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="" xmlns:a16="http://schemas.microsoft.com/office/drawing/2014/main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="" xmlns:a16="http://schemas.microsoft.com/office/drawing/2014/main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="" xmlns:a16="http://schemas.microsoft.com/office/drawing/2014/main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="" xmlns:a16="http://schemas.microsoft.com/office/drawing/2014/main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="" xmlns:a16="http://schemas.microsoft.com/office/drawing/2014/main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="" xmlns:a16="http://schemas.microsoft.com/office/drawing/2014/main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="" xmlns:a16="http://schemas.microsoft.com/office/drawing/2014/main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="" xmlns:a16="http://schemas.microsoft.com/office/drawing/2014/main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="" xmlns:a16="http://schemas.microsoft.com/office/drawing/2014/main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="" xmlns:a16="http://schemas.microsoft.com/office/drawing/2014/main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="" xmlns:a16="http://schemas.microsoft.com/office/drawing/2014/main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="" xmlns:a16="http://schemas.microsoft.com/office/drawing/2014/main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="" xmlns:a16="http://schemas.microsoft.com/office/drawing/2014/main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="" xmlns:a16="http://schemas.microsoft.com/office/drawing/2014/main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="" xmlns:a16="http://schemas.microsoft.com/office/drawing/2014/main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="" xmlns:a16="http://schemas.microsoft.com/office/drawing/2014/main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="" xmlns:a16="http://schemas.microsoft.com/office/drawing/2014/main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="" xmlns:a16="http://schemas.microsoft.com/office/drawing/2014/main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="" xmlns:a16="http://schemas.microsoft.com/office/drawing/2014/main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="" xmlns:a16="http://schemas.microsoft.com/office/drawing/2014/main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="" xmlns:a16="http://schemas.microsoft.com/office/drawing/2014/main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="" xmlns:a16="http://schemas.microsoft.com/office/drawing/2014/main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="" xmlns:a16="http://schemas.microsoft.com/office/drawing/2014/main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="" xmlns:a16="http://schemas.microsoft.com/office/drawing/2014/main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54" t="s">
        <v>1</v>
      </c>
      <c r="C2" s="154"/>
      <c r="D2" s="154"/>
      <c r="E2" s="154"/>
      <c r="F2" s="154"/>
      <c r="G2" s="15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55" t="s">
        <v>2</v>
      </c>
      <c r="C3" s="155"/>
      <c r="D3" s="155"/>
      <c r="E3" s="155"/>
      <c r="F3" s="155"/>
      <c r="G3" s="15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56" t="s">
        <v>3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8"/>
      <c r="AA5" s="3"/>
      <c r="AB5" s="7"/>
      <c r="AC5" s="7"/>
    </row>
    <row r="6" spans="1:29" ht="6" customHeight="1" x14ac:dyDescent="0.25">
      <c r="A6" s="10"/>
      <c r="B6" s="147" t="s">
        <v>4</v>
      </c>
      <c r="C6" s="150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47"/>
      <c r="C7" s="150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47"/>
      <c r="C8" s="150"/>
      <c r="D8" s="20"/>
      <c r="E8" s="21" t="s">
        <v>5</v>
      </c>
      <c r="F8" s="157" t="s">
        <v>6</v>
      </c>
      <c r="G8" s="149"/>
      <c r="H8" s="149"/>
      <c r="I8" s="149"/>
      <c r="J8" s="149"/>
      <c r="K8" s="149"/>
      <c r="L8" s="149"/>
      <c r="M8" s="149"/>
      <c r="N8" s="20"/>
      <c r="O8" s="22" t="s">
        <v>5</v>
      </c>
      <c r="P8" s="158" t="s">
        <v>7</v>
      </c>
      <c r="Q8" s="159"/>
      <c r="R8" s="159"/>
      <c r="S8" s="159"/>
      <c r="T8" s="159"/>
      <c r="U8" s="159"/>
      <c r="V8" s="159"/>
      <c r="W8" s="159"/>
      <c r="X8" s="159"/>
      <c r="Y8" s="16"/>
      <c r="Z8" s="14"/>
      <c r="AA8" s="2"/>
      <c r="AB8" s="2"/>
      <c r="AC8" s="2"/>
    </row>
    <row r="9" spans="1:29" ht="15" customHeight="1" x14ac:dyDescent="0.25">
      <c r="A9" s="10"/>
      <c r="B9" s="147"/>
      <c r="C9" s="150"/>
      <c r="D9" s="20"/>
      <c r="E9" s="23" t="s">
        <v>5</v>
      </c>
      <c r="F9" s="157" t="s">
        <v>8</v>
      </c>
      <c r="G9" s="149"/>
      <c r="H9" s="149"/>
      <c r="I9" s="149"/>
      <c r="J9" s="149"/>
      <c r="K9" s="149"/>
      <c r="L9" s="149"/>
      <c r="M9" s="149"/>
      <c r="N9" s="20"/>
      <c r="O9" s="24" t="s">
        <v>5</v>
      </c>
      <c r="P9" s="158" t="s">
        <v>9</v>
      </c>
      <c r="Q9" s="159"/>
      <c r="R9" s="159"/>
      <c r="S9" s="159"/>
      <c r="T9" s="159"/>
      <c r="U9" s="159"/>
      <c r="V9" s="159"/>
      <c r="W9" s="159"/>
      <c r="X9" s="159"/>
      <c r="Y9" s="16"/>
      <c r="Z9" s="14"/>
      <c r="AA9" s="2"/>
      <c r="AB9" s="2"/>
      <c r="AC9" s="2"/>
    </row>
    <row r="10" spans="1:29" ht="21" customHeight="1" x14ac:dyDescent="0.25">
      <c r="A10" s="10"/>
      <c r="B10" s="147"/>
      <c r="C10" s="148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45" t="s">
        <v>10</v>
      </c>
      <c r="C11" s="146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47"/>
      <c r="C12" s="148"/>
      <c r="D12" s="19"/>
      <c r="E12" s="149" t="s">
        <v>11</v>
      </c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6"/>
      <c r="Z12" s="14"/>
      <c r="AA12" s="2"/>
      <c r="AB12" s="2"/>
      <c r="AC12" s="2"/>
    </row>
    <row r="13" spans="1:29" ht="6" customHeight="1" x14ac:dyDescent="0.25">
      <c r="A13" s="10"/>
      <c r="B13" s="145" t="s">
        <v>12</v>
      </c>
      <c r="C13" s="146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47"/>
      <c r="C14" s="150"/>
      <c r="D14" s="20"/>
      <c r="E14" s="153" t="s">
        <v>13</v>
      </c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6"/>
      <c r="Z14" s="14"/>
      <c r="AA14" s="2"/>
      <c r="AB14" s="2"/>
      <c r="AC14" s="2"/>
    </row>
    <row r="15" spans="1:29" ht="6" customHeight="1" x14ac:dyDescent="0.25">
      <c r="A15" s="10"/>
      <c r="B15" s="151"/>
      <c r="C15" s="152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showGridLines="0" topLeftCell="D2" workbookViewId="0">
      <selection activeCell="S37" sqref="S37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63" t="s">
        <v>15</v>
      </c>
      <c r="F4" s="163"/>
      <c r="G4" s="163"/>
      <c r="H4" s="163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60" t="s">
        <v>17</v>
      </c>
      <c r="F6" s="160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68" t="s">
        <v>23</v>
      </c>
    </row>
    <row r="11" spans="1:19" ht="18" customHeight="1" x14ac:dyDescent="0.25">
      <c r="A11" s="28"/>
      <c r="B11" s="7"/>
      <c r="C11" s="7"/>
      <c r="D11" s="30"/>
      <c r="E11" s="160" t="s">
        <v>24</v>
      </c>
      <c r="F11" s="160"/>
      <c r="G11" s="30"/>
      <c r="H11" s="128">
        <v>2025</v>
      </c>
      <c r="I11" s="34"/>
      <c r="J11" s="7"/>
      <c r="K11" s="7"/>
      <c r="L11" s="7"/>
      <c r="M11" s="7"/>
      <c r="N11" s="132"/>
      <c r="O11" s="30"/>
      <c r="P11" s="36" t="s">
        <v>19</v>
      </c>
      <c r="S11" s="169"/>
    </row>
    <row r="12" spans="1:19" ht="18" customHeight="1" x14ac:dyDescent="0.25">
      <c r="A12" s="28"/>
      <c r="B12" s="7"/>
      <c r="C12" s="7"/>
      <c r="D12" s="30"/>
      <c r="E12" s="160" t="s">
        <v>25</v>
      </c>
      <c r="F12" s="160"/>
      <c r="G12" s="30"/>
      <c r="H12" s="49" t="s">
        <v>83</v>
      </c>
      <c r="I12" s="34"/>
      <c r="J12" s="7"/>
      <c r="K12" s="7"/>
      <c r="L12" s="7"/>
      <c r="M12" s="7"/>
      <c r="N12" s="132"/>
      <c r="O12" s="30"/>
      <c r="P12" s="36" t="s">
        <v>19</v>
      </c>
      <c r="S12" s="169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70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65" t="s">
        <v>27</v>
      </c>
    </row>
    <row r="16" spans="1:19" ht="11.25" hidden="1" customHeight="1" x14ac:dyDescent="0.25">
      <c r="A16" s="7"/>
      <c r="B16" s="7"/>
      <c r="C16" s="7"/>
      <c r="D16" s="30"/>
      <c r="E16" s="164" t="s">
        <v>28</v>
      </c>
      <c r="F16" s="164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66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66"/>
    </row>
    <row r="18" spans="1:19" ht="39" customHeight="1" x14ac:dyDescent="0.25">
      <c r="A18" s="38"/>
      <c r="B18" s="7"/>
      <c r="C18" s="7"/>
      <c r="D18" s="30"/>
      <c r="E18" s="160" t="s">
        <v>29</v>
      </c>
      <c r="F18" s="160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66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66"/>
    </row>
    <row r="20" spans="1:19" ht="18" customHeight="1" x14ac:dyDescent="0.25">
      <c r="A20" s="7"/>
      <c r="B20" s="7"/>
      <c r="C20" s="7"/>
      <c r="D20" s="30"/>
      <c r="E20" s="160" t="s">
        <v>31</v>
      </c>
      <c r="F20" s="160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66"/>
    </row>
    <row r="21" spans="1:19" ht="18" customHeight="1" x14ac:dyDescent="0.25">
      <c r="A21" s="7"/>
      <c r="B21" s="7"/>
      <c r="C21" s="7"/>
      <c r="D21" s="30"/>
      <c r="E21" s="160" t="s">
        <v>33</v>
      </c>
      <c r="F21" s="160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66"/>
    </row>
    <row r="22" spans="1:19" ht="18" customHeight="1" x14ac:dyDescent="0.25">
      <c r="A22" s="7"/>
      <c r="B22" s="7"/>
      <c r="C22" s="7"/>
      <c r="D22" s="30"/>
      <c r="E22" s="160" t="s">
        <v>35</v>
      </c>
      <c r="F22" s="160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66"/>
    </row>
    <row r="23" spans="1:19" ht="24" customHeight="1" x14ac:dyDescent="0.25">
      <c r="A23" s="7"/>
      <c r="B23" s="7"/>
      <c r="C23" s="7"/>
      <c r="D23" s="30"/>
      <c r="E23" s="160" t="s">
        <v>37</v>
      </c>
      <c r="F23" s="160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66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66"/>
    </row>
    <row r="25" spans="1:19" ht="24" customHeight="1" x14ac:dyDescent="0.25">
      <c r="A25" s="7"/>
      <c r="B25" s="7"/>
      <c r="C25" s="7"/>
      <c r="D25" s="30"/>
      <c r="E25" s="160" t="s">
        <v>39</v>
      </c>
      <c r="F25" s="160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66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66"/>
    </row>
    <row r="27" spans="1:19" ht="18" customHeight="1" x14ac:dyDescent="0.25">
      <c r="A27" s="7"/>
      <c r="B27" s="7"/>
      <c r="C27" s="7"/>
      <c r="D27" s="30"/>
      <c r="E27" s="160" t="s">
        <v>41</v>
      </c>
      <c r="F27" s="160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66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66"/>
    </row>
    <row r="29" spans="1:19" ht="10.5" hidden="1" customHeight="1" x14ac:dyDescent="0.25">
      <c r="A29" s="7"/>
      <c r="B29" s="7"/>
      <c r="C29" s="7"/>
      <c r="D29" s="30"/>
      <c r="E29" s="160" t="s">
        <v>43</v>
      </c>
      <c r="F29" s="160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66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67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60" t="s">
        <v>44</v>
      </c>
      <c r="F33" s="160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60" t="s">
        <v>47</v>
      </c>
      <c r="F35" s="160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60" t="s">
        <v>50</v>
      </c>
      <c r="F37" s="160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60" t="s">
        <v>52</v>
      </c>
      <c r="F39" s="160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60" t="s">
        <v>53</v>
      </c>
      <c r="F41" s="160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60" t="s">
        <v>55</v>
      </c>
      <c r="F43" s="160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60" t="s">
        <v>57</v>
      </c>
      <c r="F45" s="160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62" t="s">
        <v>60</v>
      </c>
      <c r="F60" s="162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60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60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60" t="s">
        <v>65</v>
      </c>
      <c r="F64" s="133" t="s">
        <v>66</v>
      </c>
      <c r="G64" s="30"/>
      <c r="H64" s="107" t="s">
        <v>806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60"/>
      <c r="F65" s="133" t="s">
        <v>67</v>
      </c>
      <c r="G65" s="30"/>
      <c r="H65" s="107" t="s">
        <v>800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60" t="s">
        <v>68</v>
      </c>
      <c r="F66" s="133" t="s">
        <v>66</v>
      </c>
      <c r="G66" s="30"/>
      <c r="H66" s="107" t="s">
        <v>804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60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60" t="s">
        <v>69</v>
      </c>
      <c r="F68" s="133" t="s">
        <v>66</v>
      </c>
      <c r="G68" s="30"/>
      <c r="H68" s="107" t="s">
        <v>801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60"/>
      <c r="F69" s="133" t="s">
        <v>70</v>
      </c>
      <c r="G69" s="30"/>
      <c r="H69" s="107" t="s">
        <v>802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60"/>
      <c r="F70" s="133" t="s">
        <v>67</v>
      </c>
      <c r="G70" s="30"/>
      <c r="H70" s="107" t="s">
        <v>805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60"/>
      <c r="F71" s="133" t="s">
        <v>71</v>
      </c>
      <c r="G71" s="30"/>
      <c r="H71" s="142" t="s">
        <v>803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61" t="s">
        <v>72</v>
      </c>
      <c r="F75" s="161"/>
      <c r="G75" s="161"/>
      <c r="H75" s="161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60" t="s">
        <v>73</v>
      </c>
      <c r="F78" s="160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60" t="s">
        <v>75</v>
      </c>
      <c r="F80" s="160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S15:S30"/>
    <mergeCell ref="S10:S13"/>
    <mergeCell ref="E22:F22"/>
    <mergeCell ref="E23:F23"/>
    <mergeCell ref="E25:F25"/>
    <mergeCell ref="E27:F27"/>
    <mergeCell ref="E29:F29"/>
    <mergeCell ref="E4:H4"/>
    <mergeCell ref="E6:F6"/>
    <mergeCell ref="E16:F16"/>
    <mergeCell ref="E18:F18"/>
    <mergeCell ref="E21:F21"/>
    <mergeCell ref="E11:F11"/>
    <mergeCell ref="E12:F12"/>
    <mergeCell ref="E20:F20"/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>
      <formula1>YES_NO</formula1>
    </dataValidation>
    <dataValidation type="list" allowBlank="1" showInputMessage="1" showErrorMessage="1" promptTitle="Внимание" prompt="Пожалуйста, выберите значение из списка" sqref="H43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>
      <formula1>MONTH</formula1>
    </dataValidation>
  </dataValidations>
  <hyperlinks>
    <hyperlink ref="H80" r:id="rId1" display="http://eias.fas.gov.ru/files/46ee.stx.eias.justification.rtf"/>
    <hyperlink ref="H71" r:id="rId2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CY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71" t="s">
        <v>110</v>
      </c>
      <c r="N11" s="171"/>
      <c r="O11" s="171"/>
      <c r="P11" s="171"/>
      <c r="Q11" s="171"/>
      <c r="R11" s="171"/>
      <c r="S11" s="171"/>
      <c r="AA11" s="171" t="s">
        <v>110</v>
      </c>
      <c r="AB11" s="171"/>
      <c r="AC11" s="171"/>
      <c r="AD11" s="171"/>
      <c r="AE11" s="171"/>
      <c r="AF11" s="171"/>
      <c r="AG11" s="171"/>
      <c r="AO11" s="171" t="s">
        <v>110</v>
      </c>
      <c r="AP11" s="171"/>
      <c r="AQ11" s="171"/>
      <c r="AR11" s="171"/>
      <c r="AS11" s="171"/>
      <c r="AT11" s="171"/>
      <c r="AU11" s="171"/>
      <c r="BC11" s="171" t="s">
        <v>110</v>
      </c>
      <c r="BD11" s="171"/>
      <c r="BE11" s="171"/>
      <c r="BF11" s="171"/>
      <c r="BG11" s="171"/>
      <c r="BH11" s="171"/>
      <c r="BI11" s="171"/>
      <c r="BQ11" s="171" t="s">
        <v>110</v>
      </c>
      <c r="BR11" s="171"/>
      <c r="BS11" s="171"/>
      <c r="BT11" s="171"/>
      <c r="BU11" s="171"/>
      <c r="BV11" s="171"/>
      <c r="BW11" s="171"/>
      <c r="CE11" s="171" t="s">
        <v>110</v>
      </c>
      <c r="CF11" s="171"/>
      <c r="CG11" s="171"/>
      <c r="CH11" s="171"/>
      <c r="CI11" s="171"/>
      <c r="CJ11" s="171"/>
      <c r="CK11" s="171"/>
      <c r="CS11" s="171" t="s">
        <v>110</v>
      </c>
      <c r="CT11" s="171"/>
      <c r="CU11" s="171"/>
      <c r="CV11" s="171"/>
      <c r="CW11" s="171"/>
      <c r="CX11" s="171"/>
      <c r="CY11" s="171"/>
    </row>
    <row r="12" spans="1:103" s="68" customFormat="1" ht="12" customHeight="1" x14ac:dyDescent="0.25">
      <c r="D12" s="172" t="s">
        <v>111</v>
      </c>
      <c r="E12" s="171" t="s">
        <v>112</v>
      </c>
      <c r="F12" s="174" t="s">
        <v>113</v>
      </c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 t="s">
        <v>114</v>
      </c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 t="s">
        <v>115</v>
      </c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 t="s">
        <v>115</v>
      </c>
      <c r="AW12" s="174"/>
      <c r="AX12" s="174"/>
      <c r="AY12" s="174"/>
      <c r="AZ12" s="174"/>
      <c r="BA12" s="174"/>
      <c r="BB12" s="174"/>
      <c r="BC12" s="174"/>
      <c r="BD12" s="174"/>
      <c r="BE12" s="174"/>
      <c r="BF12" s="174"/>
      <c r="BG12" s="174"/>
      <c r="BH12" s="174"/>
      <c r="BI12" s="174"/>
      <c r="BJ12" s="176" t="s">
        <v>116</v>
      </c>
      <c r="BK12" s="176"/>
      <c r="BL12" s="176"/>
      <c r="BM12" s="176"/>
      <c r="BN12" s="176"/>
      <c r="BO12" s="176"/>
      <c r="BP12" s="176"/>
      <c r="BQ12" s="176"/>
      <c r="BR12" s="176"/>
      <c r="BS12" s="176"/>
      <c r="BT12" s="176"/>
      <c r="BU12" s="176"/>
      <c r="BV12" s="176"/>
      <c r="BW12" s="176"/>
      <c r="BX12" s="176" t="s">
        <v>116</v>
      </c>
      <c r="BY12" s="176"/>
      <c r="BZ12" s="176"/>
      <c r="CA12" s="176"/>
      <c r="CB12" s="176"/>
      <c r="CC12" s="176"/>
      <c r="CD12" s="176"/>
      <c r="CE12" s="176"/>
      <c r="CF12" s="176"/>
      <c r="CG12" s="176"/>
      <c r="CH12" s="176"/>
      <c r="CI12" s="176"/>
      <c r="CJ12" s="176"/>
      <c r="CK12" s="176"/>
      <c r="CL12" s="176" t="s">
        <v>116</v>
      </c>
      <c r="CM12" s="176"/>
      <c r="CN12" s="176"/>
      <c r="CO12" s="176"/>
      <c r="CP12" s="176"/>
      <c r="CQ12" s="176"/>
      <c r="CR12" s="176"/>
      <c r="CS12" s="177"/>
      <c r="CT12" s="177"/>
      <c r="CU12" s="177"/>
      <c r="CV12" s="177"/>
      <c r="CW12" s="177"/>
      <c r="CX12" s="177"/>
      <c r="CY12" s="177"/>
    </row>
    <row r="13" spans="1:103" s="68" customFormat="1" ht="45" customHeight="1" x14ac:dyDescent="0.25">
      <c r="D13" s="172"/>
      <c r="E13" s="171"/>
      <c r="F13" s="175" t="s">
        <v>117</v>
      </c>
      <c r="G13" s="175"/>
      <c r="H13" s="175"/>
      <c r="I13" s="175"/>
      <c r="J13" s="175"/>
      <c r="K13" s="175"/>
      <c r="L13" s="175"/>
      <c r="M13" s="171" t="s">
        <v>118</v>
      </c>
      <c r="N13" s="171"/>
      <c r="O13" s="171"/>
      <c r="P13" s="171"/>
      <c r="Q13" s="171"/>
      <c r="R13" s="171"/>
      <c r="S13" s="171"/>
      <c r="T13" s="171" t="s">
        <v>117</v>
      </c>
      <c r="U13" s="171"/>
      <c r="V13" s="171"/>
      <c r="W13" s="171"/>
      <c r="X13" s="171"/>
      <c r="Y13" s="171"/>
      <c r="Z13" s="171"/>
      <c r="AA13" s="171" t="s">
        <v>118</v>
      </c>
      <c r="AB13" s="171"/>
      <c r="AC13" s="171"/>
      <c r="AD13" s="171"/>
      <c r="AE13" s="171"/>
      <c r="AF13" s="171"/>
      <c r="AG13" s="171"/>
      <c r="AH13" s="171" t="s">
        <v>119</v>
      </c>
      <c r="AI13" s="171"/>
      <c r="AJ13" s="171"/>
      <c r="AK13" s="171"/>
      <c r="AL13" s="171"/>
      <c r="AM13" s="171"/>
      <c r="AN13" s="171"/>
      <c r="AO13" s="171" t="s">
        <v>120</v>
      </c>
      <c r="AP13" s="171"/>
      <c r="AQ13" s="171"/>
      <c r="AR13" s="171"/>
      <c r="AS13" s="171"/>
      <c r="AT13" s="171"/>
      <c r="AU13" s="171"/>
      <c r="AV13" s="171" t="s">
        <v>121</v>
      </c>
      <c r="AW13" s="171"/>
      <c r="AX13" s="171"/>
      <c r="AY13" s="171"/>
      <c r="AZ13" s="171"/>
      <c r="BA13" s="171"/>
      <c r="BB13" s="171"/>
      <c r="BC13" s="171" t="s">
        <v>122</v>
      </c>
      <c r="BD13" s="171"/>
      <c r="BE13" s="171"/>
      <c r="BF13" s="171"/>
      <c r="BG13" s="171"/>
      <c r="BH13" s="171"/>
      <c r="BI13" s="171"/>
      <c r="BJ13" s="171" t="s">
        <v>119</v>
      </c>
      <c r="BK13" s="171"/>
      <c r="BL13" s="171"/>
      <c r="BM13" s="171"/>
      <c r="BN13" s="171"/>
      <c r="BO13" s="171"/>
      <c r="BP13" s="171"/>
      <c r="BQ13" s="171" t="s">
        <v>120</v>
      </c>
      <c r="BR13" s="171"/>
      <c r="BS13" s="171"/>
      <c r="BT13" s="171"/>
      <c r="BU13" s="171"/>
      <c r="BV13" s="171"/>
      <c r="BW13" s="171"/>
      <c r="BX13" s="171" t="s">
        <v>121</v>
      </c>
      <c r="BY13" s="171"/>
      <c r="BZ13" s="171"/>
      <c r="CA13" s="171"/>
      <c r="CB13" s="171"/>
      <c r="CC13" s="171"/>
      <c r="CD13" s="171"/>
      <c r="CE13" s="171" t="s">
        <v>122</v>
      </c>
      <c r="CF13" s="171"/>
      <c r="CG13" s="171"/>
      <c r="CH13" s="171"/>
      <c r="CI13" s="171"/>
      <c r="CJ13" s="171"/>
      <c r="CK13" s="171"/>
      <c r="CL13" s="171" t="s">
        <v>123</v>
      </c>
      <c r="CM13" s="171"/>
      <c r="CN13" s="171"/>
      <c r="CO13" s="171"/>
      <c r="CP13" s="171"/>
      <c r="CQ13" s="171"/>
      <c r="CR13" s="171"/>
      <c r="CS13" s="171" t="s">
        <v>124</v>
      </c>
      <c r="CT13" s="171"/>
      <c r="CU13" s="171"/>
      <c r="CV13" s="171"/>
      <c r="CW13" s="171"/>
      <c r="CX13" s="171"/>
      <c r="CY13" s="171"/>
    </row>
    <row r="14" spans="1:103" s="68" customFormat="1" ht="12" customHeight="1" x14ac:dyDescent="0.25">
      <c r="D14" s="172"/>
      <c r="E14" s="173"/>
      <c r="F14" s="171" t="s">
        <v>125</v>
      </c>
      <c r="G14" s="171" t="s">
        <v>126</v>
      </c>
      <c r="H14" s="171"/>
      <c r="I14" s="171"/>
      <c r="J14" s="171"/>
      <c r="K14" s="171"/>
      <c r="L14" s="171"/>
      <c r="M14" s="171" t="s">
        <v>125</v>
      </c>
      <c r="N14" s="171" t="s">
        <v>126</v>
      </c>
      <c r="O14" s="171"/>
      <c r="P14" s="171"/>
      <c r="Q14" s="171"/>
      <c r="R14" s="171"/>
      <c r="S14" s="171"/>
      <c r="T14" s="171" t="s">
        <v>125</v>
      </c>
      <c r="U14" s="171" t="s">
        <v>126</v>
      </c>
      <c r="V14" s="171"/>
      <c r="W14" s="171"/>
      <c r="X14" s="171"/>
      <c r="Y14" s="171"/>
      <c r="Z14" s="171"/>
      <c r="AA14" s="171" t="s">
        <v>125</v>
      </c>
      <c r="AB14" s="171" t="s">
        <v>126</v>
      </c>
      <c r="AC14" s="171"/>
      <c r="AD14" s="171"/>
      <c r="AE14" s="171"/>
      <c r="AF14" s="171"/>
      <c r="AG14" s="171"/>
      <c r="AH14" s="171" t="s">
        <v>125</v>
      </c>
      <c r="AI14" s="171" t="s">
        <v>126</v>
      </c>
      <c r="AJ14" s="171"/>
      <c r="AK14" s="171"/>
      <c r="AL14" s="171"/>
      <c r="AM14" s="171"/>
      <c r="AN14" s="171"/>
      <c r="AO14" s="171" t="s">
        <v>125</v>
      </c>
      <c r="AP14" s="171" t="s">
        <v>126</v>
      </c>
      <c r="AQ14" s="171"/>
      <c r="AR14" s="171"/>
      <c r="AS14" s="171"/>
      <c r="AT14" s="171"/>
      <c r="AU14" s="171"/>
      <c r="AV14" s="171" t="s">
        <v>125</v>
      </c>
      <c r="AW14" s="171" t="s">
        <v>126</v>
      </c>
      <c r="AX14" s="171"/>
      <c r="AY14" s="171"/>
      <c r="AZ14" s="171"/>
      <c r="BA14" s="171"/>
      <c r="BB14" s="171"/>
      <c r="BC14" s="171" t="s">
        <v>125</v>
      </c>
      <c r="BD14" s="171" t="s">
        <v>126</v>
      </c>
      <c r="BE14" s="171"/>
      <c r="BF14" s="171"/>
      <c r="BG14" s="171"/>
      <c r="BH14" s="171"/>
      <c r="BI14" s="171"/>
      <c r="BJ14" s="171" t="s">
        <v>125</v>
      </c>
      <c r="BK14" s="171" t="s">
        <v>126</v>
      </c>
      <c r="BL14" s="171"/>
      <c r="BM14" s="171"/>
      <c r="BN14" s="171"/>
      <c r="BO14" s="171"/>
      <c r="BP14" s="171"/>
      <c r="BQ14" s="171" t="s">
        <v>125</v>
      </c>
      <c r="BR14" s="171" t="s">
        <v>126</v>
      </c>
      <c r="BS14" s="171"/>
      <c r="BT14" s="171"/>
      <c r="BU14" s="171"/>
      <c r="BV14" s="171"/>
      <c r="BW14" s="171"/>
      <c r="BX14" s="171" t="s">
        <v>125</v>
      </c>
      <c r="BY14" s="171" t="s">
        <v>126</v>
      </c>
      <c r="BZ14" s="171"/>
      <c r="CA14" s="171"/>
      <c r="CB14" s="171"/>
      <c r="CC14" s="171"/>
      <c r="CD14" s="171"/>
      <c r="CE14" s="171" t="s">
        <v>125</v>
      </c>
      <c r="CF14" s="171" t="s">
        <v>126</v>
      </c>
      <c r="CG14" s="171"/>
      <c r="CH14" s="171"/>
      <c r="CI14" s="171"/>
      <c r="CJ14" s="171"/>
      <c r="CK14" s="171"/>
      <c r="CL14" s="171" t="s">
        <v>125</v>
      </c>
      <c r="CM14" s="171" t="s">
        <v>126</v>
      </c>
      <c r="CN14" s="171"/>
      <c r="CO14" s="171"/>
      <c r="CP14" s="171"/>
      <c r="CQ14" s="171"/>
      <c r="CR14" s="171"/>
      <c r="CS14" s="171" t="s">
        <v>125</v>
      </c>
      <c r="CT14" s="171" t="s">
        <v>126</v>
      </c>
      <c r="CU14" s="171"/>
      <c r="CV14" s="171"/>
      <c r="CW14" s="171"/>
      <c r="CX14" s="171"/>
      <c r="CY14" s="171"/>
    </row>
    <row r="15" spans="1:103" s="68" customFormat="1" ht="12" customHeight="1" x14ac:dyDescent="0.25">
      <c r="D15" s="172"/>
      <c r="E15" s="173"/>
      <c r="F15" s="171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71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71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71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71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71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71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71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71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71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71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71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71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71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72"/>
      <c r="E16" s="173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M11:S11"/>
    <mergeCell ref="AA11:AG11"/>
    <mergeCell ref="AO11:AU11"/>
    <mergeCell ref="BC11:BI11"/>
    <mergeCell ref="BQ11:BW11"/>
    <mergeCell ref="BX14:BX15"/>
    <mergeCell ref="BX13:CD13"/>
    <mergeCell ref="BC13:BI13"/>
    <mergeCell ref="BJ13:BP13"/>
    <mergeCell ref="AO13:AU13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Q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71" t="s">
        <v>111</v>
      </c>
      <c r="E12" s="171" t="s">
        <v>112</v>
      </c>
      <c r="F12" s="174" t="s">
        <v>113</v>
      </c>
      <c r="G12" s="174"/>
      <c r="H12" s="174" t="s">
        <v>114</v>
      </c>
      <c r="I12" s="174"/>
      <c r="J12" s="174" t="s">
        <v>237</v>
      </c>
      <c r="K12" s="174"/>
      <c r="L12" s="174" t="s">
        <v>237</v>
      </c>
      <c r="M12" s="174"/>
      <c r="N12" s="176" t="s">
        <v>238</v>
      </c>
      <c r="O12" s="176"/>
      <c r="P12" s="176" t="s">
        <v>238</v>
      </c>
      <c r="Q12" s="176"/>
    </row>
    <row r="13" spans="1:17" s="68" customFormat="1" ht="69" customHeight="1" x14ac:dyDescent="0.25">
      <c r="D13" s="171"/>
      <c r="E13" s="171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71"/>
      <c r="E14" s="171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71"/>
      <c r="E15" s="171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Z61"/>
  <sheetViews>
    <sheetView showGridLines="0" tabSelected="1" topLeftCell="C11" workbookViewId="0">
      <pane xSplit="3" ySplit="7" topLeftCell="F18" activePane="bottomRight" state="frozen"/>
      <selection activeCell="C11" sqref="C11"/>
      <selection pane="topRight" activeCell="F11" sqref="F11"/>
      <selection pane="bottomLeft" activeCell="C18" sqref="C18"/>
      <selection pane="bottomRight" activeCell="P58" sqref="P58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71" t="s">
        <v>246</v>
      </c>
      <c r="O11" s="171"/>
      <c r="P11" s="171" t="s">
        <v>110</v>
      </c>
      <c r="Q11" s="171"/>
      <c r="U11" s="174" t="s">
        <v>246</v>
      </c>
      <c r="V11" s="174"/>
      <c r="W11" s="174"/>
      <c r="X11" s="174" t="s">
        <v>110</v>
      </c>
      <c r="Y11" s="174"/>
      <c r="Z11" s="174"/>
    </row>
    <row r="12" spans="1:26" ht="69.75" customHeight="1" x14ac:dyDescent="0.25">
      <c r="D12" s="171" t="s">
        <v>111</v>
      </c>
      <c r="E12" s="173" t="s">
        <v>112</v>
      </c>
      <c r="F12" s="59" t="s">
        <v>247</v>
      </c>
      <c r="G12" s="171" t="s">
        <v>248</v>
      </c>
      <c r="H12" s="171"/>
      <c r="I12" s="59" t="s">
        <v>249</v>
      </c>
      <c r="J12" s="171" t="s">
        <v>250</v>
      </c>
      <c r="K12" s="171"/>
      <c r="L12" s="171" t="s">
        <v>251</v>
      </c>
      <c r="M12" s="171"/>
      <c r="N12" s="178" t="s">
        <v>252</v>
      </c>
      <c r="O12" s="178"/>
      <c r="P12" s="178" t="s">
        <v>252</v>
      </c>
      <c r="Q12" s="178"/>
      <c r="R12" s="171" t="s">
        <v>253</v>
      </c>
      <c r="S12" s="171"/>
      <c r="T12" s="171"/>
      <c r="U12" s="178" t="s">
        <v>254</v>
      </c>
      <c r="V12" s="178"/>
      <c r="W12" s="178"/>
      <c r="X12" s="178" t="s">
        <v>254</v>
      </c>
      <c r="Y12" s="178"/>
      <c r="Z12" s="178"/>
    </row>
    <row r="13" spans="1:26" ht="12" customHeight="1" x14ac:dyDescent="0.25">
      <c r="D13" s="171"/>
      <c r="E13" s="173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71"/>
      <c r="E14" s="173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71"/>
      <c r="E15" s="173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71"/>
      <c r="E16" s="173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2709.8889999999997</v>
      </c>
      <c r="G18" s="52">
        <f>SUM(G19,G20)</f>
        <v>18174.935850000002</v>
      </c>
      <c r="H18" s="52">
        <f>SUM(H19,H20)</f>
        <v>15145.779875000002</v>
      </c>
      <c r="I18" s="52">
        <f>SUM(I19,I20)</f>
        <v>2680.8689999999997</v>
      </c>
      <c r="J18" s="52">
        <f t="shared" ref="J18:Z18" si="0">SUM(J19,J20)</f>
        <v>17976.323050000003</v>
      </c>
      <c r="K18" s="52">
        <f t="shared" si="0"/>
        <v>14980.269208333335</v>
      </c>
      <c r="L18" s="52">
        <f t="shared" si="0"/>
        <v>8.1879999999999988</v>
      </c>
      <c r="M18" s="52">
        <f t="shared" si="0"/>
        <v>20.832000000000001</v>
      </c>
      <c r="N18" s="52">
        <f t="shared" si="0"/>
        <v>33.748239999999996</v>
      </c>
      <c r="O18" s="52">
        <f t="shared" si="0"/>
        <v>164.86455999999998</v>
      </c>
      <c r="P18" s="52">
        <f t="shared" si="0"/>
        <v>28.123533333333331</v>
      </c>
      <c r="Q18" s="52">
        <f t="shared" si="0"/>
        <v>137.38713333333334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2709.8889999999997</v>
      </c>
      <c r="G19" s="52">
        <f>SUM(J19,N19:O19,U19:W19)</f>
        <v>18174.935850000002</v>
      </c>
      <c r="H19" s="52">
        <f>SUM(K19,P19:Q19,X19:Z19)</f>
        <v>15145.779875000002</v>
      </c>
      <c r="I19" s="52">
        <f>SUM(I22,I40)</f>
        <v>2680.8689999999997</v>
      </c>
      <c r="J19" s="52">
        <f t="shared" ref="J19:Z19" si="1">SUM(J22,J40)</f>
        <v>17976.323050000003</v>
      </c>
      <c r="K19" s="52">
        <f t="shared" si="1"/>
        <v>14980.269208333335</v>
      </c>
      <c r="L19" s="52">
        <f>SUM(L22,L40)</f>
        <v>8.1879999999999988</v>
      </c>
      <c r="M19" s="52">
        <f t="shared" si="1"/>
        <v>20.832000000000001</v>
      </c>
      <c r="N19" s="52">
        <f t="shared" si="1"/>
        <v>33.748239999999996</v>
      </c>
      <c r="O19" s="52">
        <f t="shared" si="1"/>
        <v>164.86455999999998</v>
      </c>
      <c r="P19" s="52">
        <f t="shared" si="1"/>
        <v>28.123533333333331</v>
      </c>
      <c r="Q19" s="52">
        <f t="shared" si="1"/>
        <v>137.38713333333334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2444.9019999999996</v>
      </c>
      <c r="G21" s="52">
        <f t="shared" ref="G21:Z21" si="3">SUM(G22,G23)</f>
        <v>16390.506030000004</v>
      </c>
      <c r="H21" s="52">
        <f t="shared" si="3"/>
        <v>13658.755025000002</v>
      </c>
      <c r="I21" s="52">
        <f t="shared" si="3"/>
        <v>2415.8819999999996</v>
      </c>
      <c r="J21" s="52">
        <f t="shared" si="3"/>
        <v>16191.893230000001</v>
      </c>
      <c r="K21" s="52">
        <f t="shared" si="3"/>
        <v>13493.244358333335</v>
      </c>
      <c r="L21" s="52">
        <f t="shared" si="3"/>
        <v>8.1879999999999988</v>
      </c>
      <c r="M21" s="52">
        <f t="shared" si="3"/>
        <v>20.832000000000001</v>
      </c>
      <c r="N21" s="52">
        <f t="shared" si="3"/>
        <v>33.748239999999996</v>
      </c>
      <c r="O21" s="52">
        <f t="shared" si="3"/>
        <v>164.86455999999998</v>
      </c>
      <c r="P21" s="52">
        <f t="shared" si="3"/>
        <v>28.123533333333331</v>
      </c>
      <c r="Q21" s="52">
        <f t="shared" si="3"/>
        <v>137.38713333333334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2444.9019999999996</v>
      </c>
      <c r="G22" s="52">
        <f>SUM(J22,N22:O22,U22:W22)</f>
        <v>16390.506030000004</v>
      </c>
      <c r="H22" s="52">
        <f>SUM(K22,P22:Q22,X22:Z22)</f>
        <v>13658.755025000002</v>
      </c>
      <c r="I22" s="52">
        <f>SUM(I25,I28,I31,I34,I37)</f>
        <v>2415.8819999999996</v>
      </c>
      <c r="J22" s="52">
        <f t="shared" ref="J22:Z22" si="4">SUM(J25,J28,J31,J34,J37)</f>
        <v>16191.893230000001</v>
      </c>
      <c r="K22" s="52">
        <f t="shared" si="4"/>
        <v>13493.244358333335</v>
      </c>
      <c r="L22" s="52">
        <f>SUM(L25,L28,L31,L34,L37)</f>
        <v>8.1879999999999988</v>
      </c>
      <c r="M22" s="52">
        <f t="shared" si="4"/>
        <v>20.832000000000001</v>
      </c>
      <c r="N22" s="52">
        <f t="shared" si="4"/>
        <v>33.748239999999996</v>
      </c>
      <c r="O22" s="52">
        <f t="shared" si="4"/>
        <v>164.86455999999998</v>
      </c>
      <c r="P22" s="52">
        <f t="shared" si="4"/>
        <v>28.123533333333331</v>
      </c>
      <c r="Q22" s="52">
        <f t="shared" si="4"/>
        <v>137.38713333333334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2200.2909999999997</v>
      </c>
      <c r="G24" s="52">
        <f>SUM(G25,G26)</f>
        <v>15180.792250000002</v>
      </c>
      <c r="H24" s="52">
        <f t="shared" si="6"/>
        <v>12650.660208333335</v>
      </c>
      <c r="I24" s="52">
        <f t="shared" si="6"/>
        <v>2171.4659999999999</v>
      </c>
      <c r="J24" s="52">
        <f t="shared" si="6"/>
        <v>14983.115400000002</v>
      </c>
      <c r="K24" s="52">
        <f t="shared" si="6"/>
        <v>12485.929500000002</v>
      </c>
      <c r="L24" s="52">
        <f>SUM(L25,L26)</f>
        <v>8.1329999999999991</v>
      </c>
      <c r="M24" s="52">
        <f t="shared" si="6"/>
        <v>20.692</v>
      </c>
      <c r="N24" s="52">
        <f t="shared" si="6"/>
        <v>33.589289999999998</v>
      </c>
      <c r="O24" s="52">
        <f t="shared" si="6"/>
        <v>164.08756</v>
      </c>
      <c r="P24" s="52">
        <f t="shared" si="6"/>
        <v>27.991074999999999</v>
      </c>
      <c r="Q24" s="52">
        <f t="shared" si="6"/>
        <v>136.73963333333333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2200.2909999999997</v>
      </c>
      <c r="G25" s="52">
        <f>SUM(J25,N25:O25,U25:W25)</f>
        <v>15180.792250000002</v>
      </c>
      <c r="H25" s="52">
        <f>SUM(K25,P25:Q25,X25:Z25)</f>
        <v>12650.660208333335</v>
      </c>
      <c r="I25" s="137">
        <v>2171.4659999999999</v>
      </c>
      <c r="J25" s="138">
        <f>K25*1.2</f>
        <v>14983.115400000002</v>
      </c>
      <c r="K25" s="138">
        <v>12485.929500000002</v>
      </c>
      <c r="L25" s="137">
        <v>8.1329999999999991</v>
      </c>
      <c r="M25" s="137">
        <v>20.692</v>
      </c>
      <c r="N25" s="144">
        <f>P25*1.2</f>
        <v>33.589289999999998</v>
      </c>
      <c r="O25" s="137">
        <f>Q25*1.2</f>
        <v>164.08756</v>
      </c>
      <c r="P25" s="138">
        <v>27.991074999999999</v>
      </c>
      <c r="Q25" s="138">
        <v>136.73963333333333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51.360999999999997</v>
      </c>
      <c r="G30" s="52">
        <f t="shared" si="8"/>
        <v>276.32218</v>
      </c>
      <c r="H30" s="52">
        <f t="shared" si="8"/>
        <v>230.26848333333334</v>
      </c>
      <c r="I30" s="52">
        <f t="shared" si="8"/>
        <v>51.360999999999997</v>
      </c>
      <c r="J30" s="52">
        <f t="shared" si="8"/>
        <v>276.32218</v>
      </c>
      <c r="K30" s="52">
        <f t="shared" si="8"/>
        <v>230.26848333333334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51.360999999999997</v>
      </c>
      <c r="G31" s="52">
        <f>SUM(J31,N31:O31,U31:W31)</f>
        <v>276.32218</v>
      </c>
      <c r="H31" s="52">
        <f>SUM(K31,P31:Q31,X31:Z31)</f>
        <v>230.26848333333334</v>
      </c>
      <c r="I31" s="137">
        <v>51.360999999999997</v>
      </c>
      <c r="J31" s="138">
        <f>K31*1.2</f>
        <v>276.32218</v>
      </c>
      <c r="K31" s="138">
        <v>230.26848333333334</v>
      </c>
      <c r="L31" s="81">
        <v>0</v>
      </c>
      <c r="M31" s="81">
        <v>0</v>
      </c>
      <c r="N31" s="81">
        <f>P31*1.2</f>
        <v>0</v>
      </c>
      <c r="O31" s="81">
        <f>Q31*1.2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193.25</v>
      </c>
      <c r="G36" s="52">
        <f t="shared" si="10"/>
        <v>933.39160000000015</v>
      </c>
      <c r="H36" s="52">
        <f t="shared" si="10"/>
        <v>777.82633333333354</v>
      </c>
      <c r="I36" s="52">
        <f>SUM(I37,I38)</f>
        <v>193.05500000000001</v>
      </c>
      <c r="J36" s="52">
        <f t="shared" si="10"/>
        <v>932.45565000000011</v>
      </c>
      <c r="K36" s="52">
        <f t="shared" si="10"/>
        <v>777.04637500000013</v>
      </c>
      <c r="L36" s="52">
        <f t="shared" si="10"/>
        <v>5.5E-2</v>
      </c>
      <c r="M36" s="52">
        <f t="shared" si="10"/>
        <v>0.14000000000000001</v>
      </c>
      <c r="N36" s="52">
        <f t="shared" si="10"/>
        <v>0.15895000000000001</v>
      </c>
      <c r="O36" s="52">
        <f t="shared" si="10"/>
        <v>0.77700000000000002</v>
      </c>
      <c r="P36" s="52">
        <f t="shared" si="10"/>
        <v>0.13245833333333334</v>
      </c>
      <c r="Q36" s="52">
        <f t="shared" si="10"/>
        <v>0.64750000000000008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193.25</v>
      </c>
      <c r="G37" s="52">
        <f>SUM(J37,N37:O37,U37:W37)</f>
        <v>933.39160000000015</v>
      </c>
      <c r="H37" s="52">
        <f>SUM(K37,P37:Q37,X37:Z37)</f>
        <v>777.82633333333354</v>
      </c>
      <c r="I37" s="137">
        <v>193.05500000000001</v>
      </c>
      <c r="J37" s="138">
        <f>K37*1.2</f>
        <v>932.45565000000011</v>
      </c>
      <c r="K37" s="138">
        <v>777.04637500000013</v>
      </c>
      <c r="L37" s="137">
        <v>5.5E-2</v>
      </c>
      <c r="M37" s="137">
        <v>0.14000000000000001</v>
      </c>
      <c r="N37" s="144">
        <f>P37*1.2</f>
        <v>0.15895000000000001</v>
      </c>
      <c r="O37" s="137">
        <f>Q37*1.2</f>
        <v>0.77700000000000002</v>
      </c>
      <c r="P37" s="138">
        <v>0.13245833333333334</v>
      </c>
      <c r="Q37" s="138">
        <v>0.64750000000000008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264.98699999999997</v>
      </c>
      <c r="G39" s="52">
        <f t="shared" ref="G39:Z39" si="11">SUM(G40,G41)</f>
        <v>1784.4298200000003</v>
      </c>
      <c r="H39" s="52">
        <f t="shared" si="11"/>
        <v>1487.0248500000002</v>
      </c>
      <c r="I39" s="52">
        <f t="shared" si="11"/>
        <v>264.98699999999997</v>
      </c>
      <c r="J39" s="52">
        <f t="shared" si="11"/>
        <v>1784.4298200000003</v>
      </c>
      <c r="K39" s="52">
        <f t="shared" si="11"/>
        <v>1487.0248500000002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264.98699999999997</v>
      </c>
      <c r="G40" s="52">
        <f>SUM(J40,N40:O40,U40:W40)</f>
        <v>1784.4298200000003</v>
      </c>
      <c r="H40" s="52">
        <f>SUM(K40,P40:Q40,X40:Z40)</f>
        <v>1487.0248500000002</v>
      </c>
      <c r="I40" s="52">
        <f>SUM(I43,I46,I49,I52,I55,I58)</f>
        <v>264.98699999999997</v>
      </c>
      <c r="J40" s="52">
        <f t="shared" ref="I40:Z41" si="12">SUM(J43,J46,J49,J52,J55,J58)</f>
        <v>1784.4298200000003</v>
      </c>
      <c r="K40" s="52">
        <f t="shared" si="12"/>
        <v>1487.0248500000002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248.99699999999999</v>
      </c>
      <c r="G42" s="52">
        <f t="shared" si="13"/>
        <v>1674.0988200000002</v>
      </c>
      <c r="H42" s="52">
        <f t="shared" si="13"/>
        <v>1395.0823500000001</v>
      </c>
      <c r="I42" s="52">
        <f t="shared" si="13"/>
        <v>248.99699999999999</v>
      </c>
      <c r="J42" s="52">
        <f t="shared" si="13"/>
        <v>1674.0988200000002</v>
      </c>
      <c r="K42" s="52">
        <f t="shared" si="13"/>
        <v>1395.0823500000001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248.99699999999999</v>
      </c>
      <c r="G43" s="52">
        <f>SUM(J43,N43:O43,U43:W43)</f>
        <v>1674.0988200000002</v>
      </c>
      <c r="H43" s="52">
        <f>SUM(K43,P43:Q43,X43:Z43)</f>
        <v>1395.0823500000001</v>
      </c>
      <c r="I43" s="137">
        <v>248.99699999999999</v>
      </c>
      <c r="J43" s="138">
        <f>K43*1.2</f>
        <v>1674.0988200000002</v>
      </c>
      <c r="K43" s="138">
        <v>1395.0823500000001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6.35</v>
      </c>
      <c r="G51" s="52">
        <f t="shared" si="16"/>
        <v>43.815000000000005</v>
      </c>
      <c r="H51" s="52">
        <f t="shared" si="16"/>
        <v>36.512500000000003</v>
      </c>
      <c r="I51" s="52">
        <f t="shared" si="16"/>
        <v>6.35</v>
      </c>
      <c r="J51" s="52">
        <f t="shared" si="16"/>
        <v>43.815000000000005</v>
      </c>
      <c r="K51" s="52">
        <f t="shared" si="16"/>
        <v>36.512500000000003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6.35</v>
      </c>
      <c r="G52" s="52">
        <f>SUM(J52,N52:O52,U52:W52)</f>
        <v>43.815000000000005</v>
      </c>
      <c r="H52" s="52">
        <f>SUM(K52,P52:Q52,X52:Z52)</f>
        <v>36.512500000000003</v>
      </c>
      <c r="I52" s="137">
        <v>6.35</v>
      </c>
      <c r="J52" s="138">
        <f>K52*1.2</f>
        <v>43.815000000000005</v>
      </c>
      <c r="K52" s="138">
        <v>36.512500000000003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9.64</v>
      </c>
      <c r="G57" s="52">
        <f t="shared" si="18"/>
        <v>66.51600000000002</v>
      </c>
      <c r="H57" s="52">
        <f t="shared" si="18"/>
        <v>55.430000000000014</v>
      </c>
      <c r="I57" s="52">
        <f t="shared" si="18"/>
        <v>9.64</v>
      </c>
      <c r="J57" s="52">
        <f t="shared" si="18"/>
        <v>66.51600000000002</v>
      </c>
      <c r="K57" s="52">
        <f t="shared" si="18"/>
        <v>55.430000000000014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9.64</v>
      </c>
      <c r="G58" s="52">
        <f>SUM(J58,N58:O58,U58:W58)</f>
        <v>66.51600000000002</v>
      </c>
      <c r="H58" s="52">
        <f>SUM(K58,P58:Q58,X58:Z58)</f>
        <v>55.430000000000014</v>
      </c>
      <c r="I58" s="137">
        <v>9.64</v>
      </c>
      <c r="J58" s="138">
        <f>K58*1.2</f>
        <v>66.51600000000002</v>
      </c>
      <c r="K58" s="138">
        <v>55.430000000000014</v>
      </c>
      <c r="L58" s="81">
        <v>0</v>
      </c>
      <c r="M58" s="81">
        <v>0</v>
      </c>
      <c r="N58" s="81">
        <f>P58*1.2</f>
        <v>0</v>
      </c>
      <c r="O58" s="81">
        <f>Q58*1.2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2709.8889999999997</v>
      </c>
      <c r="G61" s="52">
        <f>SUM(J61,N61:O61,U61:W61)</f>
        <v>18174.935850000002</v>
      </c>
      <c r="H61" s="52">
        <f>SUM(K61,P61:Q61,X61:Z61)</f>
        <v>15145.779875000002</v>
      </c>
      <c r="I61" s="52">
        <f t="shared" ref="I61:Z61" si="19">SUM(I18,I60)</f>
        <v>2680.8689999999997</v>
      </c>
      <c r="J61" s="52">
        <f t="shared" si="19"/>
        <v>17976.323050000003</v>
      </c>
      <c r="K61" s="52">
        <f t="shared" si="19"/>
        <v>14980.269208333335</v>
      </c>
      <c r="L61" s="52">
        <f t="shared" si="19"/>
        <v>8.1879999999999988</v>
      </c>
      <c r="M61" s="52">
        <f t="shared" si="19"/>
        <v>20.832000000000001</v>
      </c>
      <c r="N61" s="52">
        <f t="shared" si="19"/>
        <v>33.748239999999996</v>
      </c>
      <c r="O61" s="52">
        <f t="shared" si="19"/>
        <v>164.86455999999998</v>
      </c>
      <c r="P61" s="52">
        <f t="shared" si="19"/>
        <v>28.123533333333331</v>
      </c>
      <c r="Q61" s="52">
        <f t="shared" si="19"/>
        <v>137.38713333333334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L12:M12"/>
    <mergeCell ref="N12:O12"/>
    <mergeCell ref="P12:Q12"/>
    <mergeCell ref="D12:D16"/>
    <mergeCell ref="E12:E16"/>
    <mergeCell ref="J12:K12"/>
    <mergeCell ref="G12:H12"/>
    <mergeCell ref="X11:Z11"/>
    <mergeCell ref="U11:W11"/>
    <mergeCell ref="P11:Q11"/>
    <mergeCell ref="N11:O11"/>
    <mergeCell ref="R12:T12"/>
    <mergeCell ref="U12:W12"/>
    <mergeCell ref="X12:Z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BM41"/>
  <sheetViews>
    <sheetView showGridLines="0" topLeftCell="C12" workbookViewId="0">
      <pane xSplit="3" ySplit="6" topLeftCell="F18" activePane="bottomRight" state="frozen"/>
      <selection activeCell="C12" sqref="C12"/>
      <selection pane="topRight" activeCell="F12" sqref="F12"/>
      <selection pane="bottomLeft" activeCell="C18" sqref="C18"/>
      <selection pane="bottomRight" activeCell="J32" sqref="J32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73" t="s">
        <v>110</v>
      </c>
      <c r="M11" s="179"/>
      <c r="N11" s="179"/>
      <c r="O11" s="179"/>
      <c r="P11" s="179"/>
      <c r="Q11" s="180"/>
      <c r="X11" s="173" t="s">
        <v>110</v>
      </c>
      <c r="Y11" s="179"/>
      <c r="Z11" s="179"/>
      <c r="AA11" s="179"/>
      <c r="AB11" s="179"/>
      <c r="AC11" s="180"/>
      <c r="AJ11" s="173" t="s">
        <v>110</v>
      </c>
      <c r="AK11" s="179"/>
      <c r="AL11" s="179"/>
      <c r="AM11" s="179"/>
      <c r="AN11" s="179"/>
      <c r="AO11" s="180"/>
      <c r="AV11" s="173" t="s">
        <v>110</v>
      </c>
      <c r="AW11" s="179"/>
      <c r="AX11" s="179"/>
      <c r="AY11" s="179"/>
      <c r="AZ11" s="179"/>
      <c r="BA11" s="180"/>
      <c r="BH11" s="173" t="s">
        <v>110</v>
      </c>
      <c r="BI11" s="179"/>
      <c r="BJ11" s="179"/>
      <c r="BK11" s="179"/>
      <c r="BL11" s="179"/>
      <c r="BM11" s="180"/>
    </row>
    <row r="12" spans="1:65" ht="48" customHeight="1" x14ac:dyDescent="0.25">
      <c r="D12" s="171" t="s">
        <v>111</v>
      </c>
      <c r="E12" s="171" t="s">
        <v>112</v>
      </c>
      <c r="F12" s="171" t="s">
        <v>302</v>
      </c>
      <c r="G12" s="171"/>
      <c r="H12" s="171"/>
      <c r="I12" s="171"/>
      <c r="J12" s="171"/>
      <c r="K12" s="171"/>
      <c r="L12" s="171" t="s">
        <v>303</v>
      </c>
      <c r="M12" s="171"/>
      <c r="N12" s="171"/>
      <c r="O12" s="171"/>
      <c r="P12" s="171"/>
      <c r="Q12" s="171"/>
      <c r="R12" s="171" t="s">
        <v>304</v>
      </c>
      <c r="S12" s="171"/>
      <c r="T12" s="171"/>
      <c r="U12" s="171"/>
      <c r="V12" s="171"/>
      <c r="W12" s="171"/>
      <c r="X12" s="171" t="s">
        <v>305</v>
      </c>
      <c r="Y12" s="171"/>
      <c r="Z12" s="171"/>
      <c r="AA12" s="171"/>
      <c r="AB12" s="171"/>
      <c r="AC12" s="171"/>
      <c r="AD12" s="171" t="s">
        <v>306</v>
      </c>
      <c r="AE12" s="171"/>
      <c r="AF12" s="171"/>
      <c r="AG12" s="171"/>
      <c r="AH12" s="171"/>
      <c r="AI12" s="171"/>
      <c r="AJ12" s="171" t="s">
        <v>307</v>
      </c>
      <c r="AK12" s="171"/>
      <c r="AL12" s="171"/>
      <c r="AM12" s="171"/>
      <c r="AN12" s="171"/>
      <c r="AO12" s="171"/>
      <c r="AP12" s="171" t="s">
        <v>308</v>
      </c>
      <c r="AQ12" s="171"/>
      <c r="AR12" s="171"/>
      <c r="AS12" s="171"/>
      <c r="AT12" s="171"/>
      <c r="AU12" s="171"/>
      <c r="AV12" s="171" t="s">
        <v>309</v>
      </c>
      <c r="AW12" s="171"/>
      <c r="AX12" s="171"/>
      <c r="AY12" s="171"/>
      <c r="AZ12" s="171"/>
      <c r="BA12" s="171"/>
      <c r="BB12" s="171" t="s">
        <v>247</v>
      </c>
      <c r="BC12" s="171"/>
      <c r="BD12" s="171"/>
      <c r="BE12" s="171"/>
      <c r="BF12" s="171"/>
      <c r="BG12" s="171"/>
      <c r="BH12" s="171" t="s">
        <v>310</v>
      </c>
      <c r="BI12" s="171"/>
      <c r="BJ12" s="171"/>
      <c r="BK12" s="171"/>
      <c r="BL12" s="171"/>
      <c r="BM12" s="171"/>
    </row>
    <row r="13" spans="1:65" ht="12" customHeight="1" x14ac:dyDescent="0.25">
      <c r="D13" s="171"/>
      <c r="E13" s="171"/>
      <c r="F13" s="171" t="s">
        <v>125</v>
      </c>
      <c r="G13" s="171" t="s">
        <v>126</v>
      </c>
      <c r="H13" s="171"/>
      <c r="I13" s="171"/>
      <c r="J13" s="171"/>
      <c r="K13" s="171"/>
      <c r="L13" s="171" t="s">
        <v>125</v>
      </c>
      <c r="M13" s="171" t="s">
        <v>126</v>
      </c>
      <c r="N13" s="171"/>
      <c r="O13" s="171"/>
      <c r="P13" s="171"/>
      <c r="Q13" s="171"/>
      <c r="R13" s="171" t="s">
        <v>125</v>
      </c>
      <c r="S13" s="171" t="s">
        <v>126</v>
      </c>
      <c r="T13" s="171"/>
      <c r="U13" s="171"/>
      <c r="V13" s="171"/>
      <c r="W13" s="171"/>
      <c r="X13" s="171" t="s">
        <v>125</v>
      </c>
      <c r="Y13" s="171" t="s">
        <v>126</v>
      </c>
      <c r="Z13" s="171"/>
      <c r="AA13" s="171"/>
      <c r="AB13" s="171"/>
      <c r="AC13" s="171"/>
      <c r="AD13" s="171" t="s">
        <v>125</v>
      </c>
      <c r="AE13" s="171" t="s">
        <v>126</v>
      </c>
      <c r="AF13" s="171"/>
      <c r="AG13" s="171"/>
      <c r="AH13" s="171"/>
      <c r="AI13" s="171"/>
      <c r="AJ13" s="171" t="s">
        <v>125</v>
      </c>
      <c r="AK13" s="171" t="s">
        <v>126</v>
      </c>
      <c r="AL13" s="171"/>
      <c r="AM13" s="171"/>
      <c r="AN13" s="171"/>
      <c r="AO13" s="171"/>
      <c r="AP13" s="171" t="s">
        <v>125</v>
      </c>
      <c r="AQ13" s="171" t="s">
        <v>126</v>
      </c>
      <c r="AR13" s="171"/>
      <c r="AS13" s="171"/>
      <c r="AT13" s="171"/>
      <c r="AU13" s="171"/>
      <c r="AV13" s="171" t="s">
        <v>125</v>
      </c>
      <c r="AW13" s="171" t="s">
        <v>126</v>
      </c>
      <c r="AX13" s="171"/>
      <c r="AY13" s="171"/>
      <c r="AZ13" s="171"/>
      <c r="BA13" s="171"/>
      <c r="BB13" s="175" t="s">
        <v>125</v>
      </c>
      <c r="BC13" s="173" t="s">
        <v>126</v>
      </c>
      <c r="BD13" s="179"/>
      <c r="BE13" s="179"/>
      <c r="BF13" s="179"/>
      <c r="BG13" s="180"/>
      <c r="BH13" s="175" t="s">
        <v>125</v>
      </c>
      <c r="BI13" s="173" t="s">
        <v>126</v>
      </c>
      <c r="BJ13" s="179"/>
      <c r="BK13" s="179"/>
      <c r="BL13" s="179"/>
      <c r="BM13" s="180"/>
    </row>
    <row r="14" spans="1:65" ht="12" customHeight="1" x14ac:dyDescent="0.25">
      <c r="D14" s="171"/>
      <c r="E14" s="171"/>
      <c r="F14" s="171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71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71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71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71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71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71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71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78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78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71"/>
      <c r="E15" s="171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71"/>
      <c r="E16" s="171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3854.2939999999999</v>
      </c>
      <c r="G18" s="58">
        <f>SUM(G19,G29:G35)</f>
        <v>0</v>
      </c>
      <c r="H18" s="58">
        <f>SUM(H19,H29:H35)</f>
        <v>0</v>
      </c>
      <c r="I18" s="58">
        <f>SUM(I19,I29:I35)</f>
        <v>675.1339999999999</v>
      </c>
      <c r="J18" s="58">
        <f>SUM(J19,J29:J35)</f>
        <v>3179.16</v>
      </c>
      <c r="K18" s="58">
        <f>SUM(K19,K29:K35)</f>
        <v>0</v>
      </c>
      <c r="L18" s="52">
        <f t="shared" ref="L18:L35" si="1">SUM(M18:Q18)</f>
        <v>27057.143880000003</v>
      </c>
      <c r="M18" s="58">
        <f>SUM(M19,M29:M35)</f>
        <v>0</v>
      </c>
      <c r="N18" s="58">
        <f>SUM(N19,N29:N35)</f>
        <v>0</v>
      </c>
      <c r="O18" s="58">
        <f>SUM(O19,O29:O35)</f>
        <v>4739.4406799999997</v>
      </c>
      <c r="P18" s="58">
        <f>SUM(P19,P29:P35)</f>
        <v>22317.703200000004</v>
      </c>
      <c r="Q18" s="58">
        <f>SUM(Q19,Q29:Q35)</f>
        <v>0</v>
      </c>
      <c r="R18" s="52">
        <f t="shared" ref="R18:R35" si="2">SUM(S18:W18)</f>
        <v>1173.721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1173.721</v>
      </c>
      <c r="W18" s="58">
        <f>SUM(W19,W29:W35)</f>
        <v>0</v>
      </c>
      <c r="X18" s="52">
        <f t="shared" ref="X18:X35" si="3">SUM(Y18:AC18)</f>
        <v>7698.7440200000001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7698.7440200000001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5028.0149999999994</v>
      </c>
      <c r="BC18" s="58">
        <f>SUM(BC19,BC29:BC35)</f>
        <v>0</v>
      </c>
      <c r="BD18" s="58">
        <f>SUM(BD19,BD29:BD35)</f>
        <v>0</v>
      </c>
      <c r="BE18" s="58">
        <f>SUM(BE19,BE29:BE35)</f>
        <v>675.1339999999999</v>
      </c>
      <c r="BF18" s="58">
        <f>SUM(BF19,BF29:BF35)</f>
        <v>4352.8809999999994</v>
      </c>
      <c r="BG18" s="58">
        <f>SUM(BG19,BG29:BG35)</f>
        <v>0</v>
      </c>
      <c r="BH18" s="52">
        <f t="shared" ref="BH18:BH35" si="9">SUM(BI18:BM18)</f>
        <v>34755.887900000002</v>
      </c>
      <c r="BI18" s="58">
        <f>SUM(BI19,BI29:BI35)</f>
        <v>0</v>
      </c>
      <c r="BJ18" s="58">
        <f>SUM(BJ19,BJ29:BJ35)</f>
        <v>0</v>
      </c>
      <c r="BK18" s="58">
        <f>SUM(BK19,BK29:BK35)</f>
        <v>4739.4406799999997</v>
      </c>
      <c r="BL18" s="58">
        <f>SUM(BL19,BL29:BL35)</f>
        <v>30016.447220000002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877.49900000000002</v>
      </c>
      <c r="G29" s="57"/>
      <c r="H29" s="57"/>
      <c r="I29" s="57">
        <v>305.27999999999997</v>
      </c>
      <c r="J29" s="57">
        <v>572.21900000000005</v>
      </c>
      <c r="K29" s="57"/>
      <c r="L29" s="52">
        <f t="shared" si="1"/>
        <v>6160.0429800000002</v>
      </c>
      <c r="M29" s="57"/>
      <c r="N29" s="57"/>
      <c r="O29" s="57">
        <v>2143.0655999999999</v>
      </c>
      <c r="P29" s="57">
        <v>4016.9773800000003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877.49900000000002</v>
      </c>
      <c r="BC29" s="52">
        <f t="shared" si="10"/>
        <v>0</v>
      </c>
      <c r="BD29" s="52">
        <f t="shared" si="10"/>
        <v>0</v>
      </c>
      <c r="BE29" s="52">
        <f t="shared" si="10"/>
        <v>305.27999999999997</v>
      </c>
      <c r="BF29" s="52">
        <f t="shared" si="10"/>
        <v>572.21900000000005</v>
      </c>
      <c r="BG29" s="52">
        <f t="shared" si="10"/>
        <v>0</v>
      </c>
      <c r="BH29" s="52">
        <f t="shared" si="9"/>
        <v>6160.0429800000002</v>
      </c>
      <c r="BI29" s="52">
        <f t="shared" si="11"/>
        <v>0</v>
      </c>
      <c r="BJ29" s="52">
        <f t="shared" si="11"/>
        <v>0</v>
      </c>
      <c r="BK29" s="52">
        <f t="shared" si="11"/>
        <v>2143.0655999999999</v>
      </c>
      <c r="BL29" s="52">
        <f t="shared" si="11"/>
        <v>4016.9773800000003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57"/>
      <c r="P30" s="57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57"/>
      <c r="P31" s="57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1586.1120000000001</v>
      </c>
      <c r="G32" s="57"/>
      <c r="H32" s="57"/>
      <c r="I32" s="57">
        <v>125.967</v>
      </c>
      <c r="J32" s="57">
        <v>1460.145</v>
      </c>
      <c r="K32" s="57"/>
      <c r="L32" s="52">
        <f>SUM(M32:Q32)</f>
        <v>11134.506240000001</v>
      </c>
      <c r="M32" s="57"/>
      <c r="N32" s="57"/>
      <c r="O32" s="57">
        <v>884.28833999999995</v>
      </c>
      <c r="P32" s="57">
        <v>10250.217900000001</v>
      </c>
      <c r="Q32" s="57"/>
      <c r="R32" s="52">
        <f t="shared" si="2"/>
        <v>1020.461</v>
      </c>
      <c r="S32" s="57"/>
      <c r="T32" s="57"/>
      <c r="U32" s="57"/>
      <c r="V32" s="57">
        <v>1020.461</v>
      </c>
      <c r="W32" s="57"/>
      <c r="X32" s="52">
        <f t="shared" si="3"/>
        <v>6842.8112199999996</v>
      </c>
      <c r="Y32" s="57"/>
      <c r="Z32" s="57"/>
      <c r="AA32" s="57"/>
      <c r="AB32" s="57">
        <v>6842.8112199999996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2606.5729999999999</v>
      </c>
      <c r="BC32" s="52">
        <f t="shared" si="10"/>
        <v>0</v>
      </c>
      <c r="BD32" s="52">
        <f t="shared" si="10"/>
        <v>0</v>
      </c>
      <c r="BE32" s="52">
        <f t="shared" si="10"/>
        <v>125.967</v>
      </c>
      <c r="BF32" s="52">
        <f t="shared" si="10"/>
        <v>2480.6059999999998</v>
      </c>
      <c r="BG32" s="52">
        <f t="shared" si="10"/>
        <v>0</v>
      </c>
      <c r="BH32" s="52">
        <f t="shared" si="9"/>
        <v>17977.317459999998</v>
      </c>
      <c r="BI32" s="52">
        <f t="shared" si="11"/>
        <v>0</v>
      </c>
      <c r="BJ32" s="52">
        <f t="shared" si="11"/>
        <v>0</v>
      </c>
      <c r="BK32" s="52">
        <f t="shared" si="11"/>
        <v>884.28833999999995</v>
      </c>
      <c r="BL32" s="52">
        <f t="shared" si="11"/>
        <v>17093.029119999999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236.60400000000001</v>
      </c>
      <c r="G33" s="57"/>
      <c r="H33" s="57"/>
      <c r="I33" s="57">
        <v>116.348</v>
      </c>
      <c r="J33" s="57">
        <v>120.25600000000001</v>
      </c>
      <c r="K33" s="57"/>
      <c r="L33" s="52">
        <f t="shared" si="1"/>
        <v>1660.9600800000001</v>
      </c>
      <c r="M33" s="57"/>
      <c r="N33" s="57"/>
      <c r="O33" s="57">
        <v>816.76295999999991</v>
      </c>
      <c r="P33" s="57">
        <v>844.19712000000015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57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236.60400000000001</v>
      </c>
      <c r="BC33" s="52">
        <f t="shared" si="10"/>
        <v>0</v>
      </c>
      <c r="BD33" s="52">
        <f t="shared" si="10"/>
        <v>0</v>
      </c>
      <c r="BE33" s="52">
        <f t="shared" si="10"/>
        <v>116.348</v>
      </c>
      <c r="BF33" s="52">
        <f t="shared" si="10"/>
        <v>120.25600000000001</v>
      </c>
      <c r="BG33" s="52">
        <f t="shared" si="10"/>
        <v>0</v>
      </c>
      <c r="BH33" s="52">
        <f t="shared" si="9"/>
        <v>1660.9600800000001</v>
      </c>
      <c r="BI33" s="52">
        <f t="shared" si="11"/>
        <v>0</v>
      </c>
      <c r="BJ33" s="52">
        <f t="shared" si="11"/>
        <v>0</v>
      </c>
      <c r="BK33" s="52">
        <f t="shared" si="11"/>
        <v>816.76295999999991</v>
      </c>
      <c r="BL33" s="52">
        <f t="shared" si="11"/>
        <v>844.19712000000015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1154.079</v>
      </c>
      <c r="G34" s="57"/>
      <c r="H34" s="57"/>
      <c r="I34" s="57">
        <v>127.539</v>
      </c>
      <c r="J34" s="57">
        <v>1026.54</v>
      </c>
      <c r="K34" s="57"/>
      <c r="L34" s="52">
        <f t="shared" si="1"/>
        <v>8101.634579999999</v>
      </c>
      <c r="M34" s="57"/>
      <c r="N34" s="57"/>
      <c r="O34" s="57">
        <v>895.32377999999994</v>
      </c>
      <c r="P34" s="57">
        <v>7206.3107999999993</v>
      </c>
      <c r="Q34" s="57"/>
      <c r="R34" s="52">
        <f t="shared" si="2"/>
        <v>153.26</v>
      </c>
      <c r="S34" s="57"/>
      <c r="T34" s="57"/>
      <c r="U34" s="57"/>
      <c r="V34" s="57">
        <v>153.26</v>
      </c>
      <c r="W34" s="57"/>
      <c r="X34" s="52">
        <f t="shared" si="3"/>
        <v>855.93280000000004</v>
      </c>
      <c r="Y34" s="57"/>
      <c r="Z34" s="57"/>
      <c r="AA34" s="57"/>
      <c r="AB34" s="57">
        <v>855.93280000000004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1307.3389999999999</v>
      </c>
      <c r="BC34" s="52">
        <f t="shared" si="10"/>
        <v>0</v>
      </c>
      <c r="BD34" s="52">
        <f t="shared" si="10"/>
        <v>0</v>
      </c>
      <c r="BE34" s="52">
        <f t="shared" si="10"/>
        <v>127.539</v>
      </c>
      <c r="BF34" s="52">
        <f t="shared" si="10"/>
        <v>1179.8</v>
      </c>
      <c r="BG34" s="52">
        <f t="shared" si="10"/>
        <v>0</v>
      </c>
      <c r="BH34" s="52">
        <f t="shared" si="9"/>
        <v>8957.5673800000004</v>
      </c>
      <c r="BI34" s="52">
        <f t="shared" si="11"/>
        <v>0</v>
      </c>
      <c r="BJ34" s="52">
        <f t="shared" si="11"/>
        <v>0</v>
      </c>
      <c r="BK34" s="52">
        <f t="shared" si="11"/>
        <v>895.32377999999994</v>
      </c>
      <c r="BL34" s="52">
        <f t="shared" si="11"/>
        <v>8062.2435999999998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3854.2939999999999</v>
      </c>
      <c r="G39" s="58">
        <f>G18</f>
        <v>0</v>
      </c>
      <c r="H39" s="58">
        <f>H18</f>
        <v>0</v>
      </c>
      <c r="I39" s="58">
        <f>I18</f>
        <v>675.1339999999999</v>
      </c>
      <c r="J39" s="58">
        <f>J18</f>
        <v>3179.16</v>
      </c>
      <c r="K39" s="58">
        <f>K18</f>
        <v>0</v>
      </c>
      <c r="L39" s="58">
        <f>SUM(M39:Q39)</f>
        <v>27057.143880000003</v>
      </c>
      <c r="M39" s="58">
        <f>M18</f>
        <v>0</v>
      </c>
      <c r="N39" s="58">
        <f>N18</f>
        <v>0</v>
      </c>
      <c r="O39" s="58">
        <f>O18</f>
        <v>4739.4406799999997</v>
      </c>
      <c r="P39" s="58">
        <f>P18</f>
        <v>22317.703200000004</v>
      </c>
      <c r="Q39" s="58">
        <f>Q18</f>
        <v>0</v>
      </c>
      <c r="R39" s="58">
        <f>SUM(S39:W39)</f>
        <v>1173.721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1173.721</v>
      </c>
      <c r="W39" s="58">
        <f>W18</f>
        <v>0</v>
      </c>
      <c r="X39" s="58">
        <f>SUM(Y39:AC39)</f>
        <v>7698.7440200000001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7698.7440200000001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5028.0149999999994</v>
      </c>
      <c r="BC39" s="58">
        <f>BC18</f>
        <v>0</v>
      </c>
      <c r="BD39" s="58">
        <f>BD18</f>
        <v>0</v>
      </c>
      <c r="BE39" s="58">
        <f>BE18</f>
        <v>675.1339999999999</v>
      </c>
      <c r="BF39" s="58">
        <f>BF18</f>
        <v>4352.8809999999994</v>
      </c>
      <c r="BG39" s="58">
        <f>BG18</f>
        <v>0</v>
      </c>
      <c r="BH39" s="58">
        <f>SUM(BI39:BM39)</f>
        <v>34755.887900000002</v>
      </c>
      <c r="BI39" s="58">
        <f>BI18</f>
        <v>0</v>
      </c>
      <c r="BJ39" s="58">
        <f>BJ18</f>
        <v>0</v>
      </c>
      <c r="BK39" s="58">
        <f>BK18</f>
        <v>4739.4406799999997</v>
      </c>
      <c r="BL39" s="58">
        <f>BL18</f>
        <v>30016.447220000002</v>
      </c>
      <c r="BM39" s="58">
        <f>BM18</f>
        <v>0</v>
      </c>
    </row>
    <row r="41" spans="4:65" ht="10.5" customHeight="1" x14ac:dyDescent="0.25">
      <c r="BH41" s="143"/>
    </row>
  </sheetData>
  <sheetProtection formatColumns="0" formatRows="0" insertRows="0" deleteColumns="0" deleteRows="0" sort="0" autoFilter="0"/>
  <mergeCells count="37">
    <mergeCell ref="D12:D16"/>
    <mergeCell ref="E12:E16"/>
    <mergeCell ref="F12:K12"/>
    <mergeCell ref="L12:Q12"/>
    <mergeCell ref="F13:F14"/>
    <mergeCell ref="L13:L14"/>
    <mergeCell ref="G13:K13"/>
    <mergeCell ref="M13:Q13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M39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71" t="s">
        <v>111</v>
      </c>
      <c r="E12" s="171" t="s">
        <v>112</v>
      </c>
      <c r="F12" s="171" t="s">
        <v>302</v>
      </c>
      <c r="G12" s="171" t="s">
        <v>303</v>
      </c>
      <c r="H12" s="171" t="s">
        <v>304</v>
      </c>
      <c r="I12" s="171" t="s">
        <v>305</v>
      </c>
      <c r="J12" s="171" t="s">
        <v>306</v>
      </c>
      <c r="K12" s="171" t="s">
        <v>307</v>
      </c>
      <c r="L12" s="171" t="s">
        <v>247</v>
      </c>
      <c r="M12" s="171" t="s">
        <v>310</v>
      </c>
    </row>
    <row r="13" spans="1:13" ht="12" customHeight="1" x14ac:dyDescent="0.25">
      <c r="D13" s="171"/>
      <c r="E13" s="171"/>
      <c r="F13" s="171"/>
      <c r="G13" s="171"/>
      <c r="H13" s="171"/>
      <c r="I13" s="171"/>
      <c r="J13" s="171"/>
      <c r="K13" s="171"/>
      <c r="L13" s="171"/>
      <c r="M13" s="171"/>
    </row>
    <row r="14" spans="1:13" ht="12" customHeight="1" x14ac:dyDescent="0.25">
      <c r="D14" s="171"/>
      <c r="E14" s="171"/>
      <c r="F14" s="171"/>
      <c r="G14" s="171"/>
      <c r="H14" s="171"/>
      <c r="I14" s="171"/>
      <c r="J14" s="171"/>
      <c r="K14" s="171"/>
      <c r="L14" s="171"/>
      <c r="M14" s="171"/>
    </row>
    <row r="15" spans="1:13" ht="12" customHeight="1" x14ac:dyDescent="0.25">
      <c r="D15" s="171"/>
      <c r="E15" s="171"/>
      <c r="F15" s="171"/>
      <c r="G15" s="171"/>
      <c r="H15" s="171"/>
      <c r="I15" s="171"/>
      <c r="J15" s="171"/>
      <c r="K15" s="171"/>
      <c r="L15" s="171"/>
      <c r="M15" s="171"/>
    </row>
    <row r="16" spans="1:13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81" t="s">
        <v>331</v>
      </c>
      <c r="E12" s="181" t="s">
        <v>112</v>
      </c>
      <c r="F12" s="181" t="s">
        <v>247</v>
      </c>
      <c r="G12" s="181" t="s">
        <v>248</v>
      </c>
      <c r="H12" s="181" t="s">
        <v>332</v>
      </c>
      <c r="I12" s="181" t="s">
        <v>122</v>
      </c>
      <c r="J12" s="181" t="s">
        <v>333</v>
      </c>
    </row>
    <row r="13" spans="1:10" ht="12" customHeight="1" x14ac:dyDescent="0.25">
      <c r="D13" s="181"/>
      <c r="E13" s="181"/>
      <c r="F13" s="181"/>
      <c r="G13" s="181"/>
      <c r="H13" s="181"/>
      <c r="I13" s="181"/>
      <c r="J13" s="181"/>
    </row>
    <row r="14" spans="1:10" ht="12" customHeight="1" x14ac:dyDescent="0.25">
      <c r="D14" s="181"/>
      <c r="E14" s="181"/>
      <c r="F14" s="181"/>
      <c r="G14" s="181"/>
      <c r="H14" s="181"/>
      <c r="I14" s="181"/>
      <c r="J14" s="181"/>
    </row>
    <row r="15" spans="1:10" ht="12" customHeight="1" x14ac:dyDescent="0.25">
      <c r="D15" s="181"/>
      <c r="E15" s="181"/>
      <c r="F15" s="181"/>
      <c r="G15" s="181"/>
      <c r="H15" s="181"/>
      <c r="I15" s="181"/>
      <c r="J15" s="181"/>
    </row>
    <row r="16" spans="1:10" ht="12" customHeight="1" x14ac:dyDescent="0.25">
      <c r="D16" s="181"/>
      <c r="E16" s="181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82" t="s">
        <v>331</v>
      </c>
      <c r="E12" s="182" t="s">
        <v>112</v>
      </c>
      <c r="F12" s="182" t="s">
        <v>247</v>
      </c>
      <c r="G12" s="182" t="s">
        <v>248</v>
      </c>
      <c r="H12" s="182" t="s">
        <v>332</v>
      </c>
      <c r="I12" s="182" t="s">
        <v>122</v>
      </c>
      <c r="J12" s="182" t="s">
        <v>333</v>
      </c>
    </row>
    <row r="13" spans="1:10" ht="12" customHeight="1" x14ac:dyDescent="0.25">
      <c r="D13" s="183"/>
      <c r="E13" s="183"/>
      <c r="F13" s="183"/>
      <c r="G13" s="183"/>
      <c r="H13" s="183"/>
      <c r="I13" s="183"/>
      <c r="J13" s="183"/>
    </row>
    <row r="14" spans="1:10" ht="12" customHeight="1" x14ac:dyDescent="0.25">
      <c r="D14" s="183"/>
      <c r="E14" s="183"/>
      <c r="F14" s="183"/>
      <c r="G14" s="183"/>
      <c r="H14" s="183"/>
      <c r="I14" s="183"/>
      <c r="J14" s="183"/>
    </row>
    <row r="15" spans="1:10" ht="12" customHeight="1" x14ac:dyDescent="0.25">
      <c r="D15" s="183"/>
      <c r="E15" s="183"/>
      <c r="F15" s="184"/>
      <c r="G15" s="184"/>
      <c r="H15" s="184"/>
      <c r="I15" s="184"/>
      <c r="J15" s="184"/>
    </row>
    <row r="16" spans="1:10" ht="12" customHeight="1" x14ac:dyDescent="0.25">
      <c r="D16" s="184"/>
      <c r="E16" s="184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2025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01.01.2025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31.12.2025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01.01.2025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31.12.2025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01.01.2025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31.12.2025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Руслан Я. Артеев</cp:lastModifiedBy>
  <dcterms:created xsi:type="dcterms:W3CDTF">2021-03-11T11:50:48Z</dcterms:created>
  <dcterms:modified xsi:type="dcterms:W3CDTF">2025-05-16T06:58:26Z</dcterms:modified>
</cp:coreProperties>
</file>