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тистическая Отчетность\46ЭЭ\2026\46-ээ 2026\ЕИАС\"/>
    </mc:Choice>
  </mc:AlternateContent>
  <xr:revisionPtr revIDLastSave="0" documentId="13_ncr:1_{BE0E5A15-9F18-40A9-9C4B-76FAE2BCE4A9}" xr6:coauthVersionLast="47" xr6:coauthVersionMax="47" xr10:uidLastSave="{00000000-0000-0000-0000-000000000000}"/>
  <bookViews>
    <workbookView xWindow="4260" yWindow="90" windowWidth="26685" windowHeight="19650" tabRatio="655" firstSheet="1" activeTab="4" xr2:uid="{00000000-000D-0000-FFFF-FFFF00000000}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91029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J34" i="6"/>
  <c r="BI34" i="6"/>
  <c r="BG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H23" i="6" s="1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G41" i="5" s="1"/>
  <c r="I41" i="5"/>
  <c r="Z40" i="5"/>
  <c r="Z39" i="5" s="1"/>
  <c r="Y40" i="5"/>
  <c r="Y39" i="5" s="1"/>
  <c r="X40" i="5"/>
  <c r="W40" i="5"/>
  <c r="V40" i="5"/>
  <c r="V39" i="5" s="1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P20" i="5" s="1"/>
  <c r="O23" i="5"/>
  <c r="O20" i="5" s="1"/>
  <c r="N23" i="5"/>
  <c r="N20" i="5" s="1"/>
  <c r="M23" i="5"/>
  <c r="M20" i="5" s="1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V19" i="5" s="1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 s="1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 s="1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L55" i="3" s="1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 s="1"/>
  <c r="CQ38" i="3"/>
  <c r="CQ37" i="3" s="1"/>
  <c r="CP38" i="3"/>
  <c r="CP37" i="3" s="1"/>
  <c r="CO38" i="3"/>
  <c r="CO37" i="3" s="1"/>
  <c r="CN38" i="3"/>
  <c r="CN37" i="3" s="1"/>
  <c r="CM38" i="3"/>
  <c r="CK38" i="3"/>
  <c r="CK37" i="3" s="1"/>
  <c r="CJ38" i="3"/>
  <c r="CJ37" i="3" s="1"/>
  <c r="CI38" i="3"/>
  <c r="CI37" i="3" s="1"/>
  <c r="CH38" i="3"/>
  <c r="CH37" i="3" s="1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 s="1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 s="1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C37" i="3" s="1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O37" i="3" s="1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N20" i="3"/>
  <c r="CN19" i="3" s="1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CM19" i="3"/>
  <c r="CG73" i="3"/>
  <c r="CM37" i="3"/>
  <c r="BZ19" i="3"/>
  <c r="CM73" i="3"/>
  <c r="F33" i="5"/>
  <c r="AP37" i="3"/>
  <c r="AI39" i="6"/>
  <c r="U19" i="5"/>
  <c r="U18" i="5" s="1"/>
  <c r="U61" i="5" s="1"/>
  <c r="U21" i="5"/>
  <c r="Z19" i="5"/>
  <c r="Z18" i="5" s="1"/>
  <c r="Z61" i="5" s="1"/>
  <c r="Z21" i="5"/>
  <c r="BJ19" i="6"/>
  <c r="T20" i="5"/>
  <c r="T21" i="5"/>
  <c r="G18" i="6"/>
  <c r="G39" i="6" s="1"/>
  <c r="G14" i="10" l="1"/>
  <c r="CO94" i="3"/>
  <c r="BJ18" i="6"/>
  <c r="BJ39" i="6" s="1"/>
  <c r="K39" i="7"/>
  <c r="M19" i="7"/>
  <c r="M18" i="7" s="1"/>
  <c r="M36" i="7"/>
  <c r="V21" i="5"/>
  <c r="BB23" i="6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CC94" i="3" s="1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39" i="6" s="1"/>
  <c r="AV18" i="6"/>
  <c r="BK19" i="6"/>
  <c r="CH18" i="3"/>
  <c r="CH94" i="3" s="1"/>
  <c r="AH56" i="3"/>
  <c r="L19" i="7"/>
  <c r="L18" i="7" s="1"/>
  <c r="Y18" i="3"/>
  <c r="Y94" i="3" s="1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H94" i="4" s="1"/>
  <c r="G18" i="4"/>
  <c r="G94" i="4" s="1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L39" i="7" l="1"/>
  <c r="AO94" i="3"/>
  <c r="AB18" i="3"/>
  <c r="AA18" i="3" s="1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CF94" i="3" s="1"/>
  <c r="CE94" i="3" s="1"/>
  <c r="AO18" i="3"/>
  <c r="AK39" i="6"/>
  <c r="AJ39" i="6" s="1"/>
  <c r="AJ18" i="6"/>
  <c r="F94" i="3"/>
  <c r="H20" i="5"/>
  <c r="AB94" i="3"/>
  <c r="AA94" i="3" s="1"/>
  <c r="AI94" i="3"/>
  <c r="BK94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CE18" i="3" l="1"/>
  <c r="BJ18" i="3"/>
  <c r="AH18" i="3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18" i="6" l="1"/>
  <c r="BE29" i="6"/>
  <c r="BE34" i="6"/>
  <c r="BE33" i="6"/>
  <c r="BE32" i="6"/>
  <c r="BE18" i="6" l="1"/>
  <c r="I39" i="6"/>
  <c r="BE39" i="6" l="1"/>
  <c r="M57" i="5" l="1"/>
  <c r="M40" i="5"/>
  <c r="M39" i="5" s="1"/>
  <c r="O58" i="5"/>
  <c r="Q40" i="5"/>
  <c r="Q39" i="5" s="1"/>
  <c r="Q57" i="5"/>
  <c r="O57" i="5" l="1"/>
  <c r="O40" i="5"/>
  <c r="O39" i="5" s="1"/>
  <c r="BK34" i="6" l="1"/>
  <c r="BK29" i="6"/>
  <c r="BK32" i="6"/>
  <c r="O18" i="6"/>
  <c r="O39" i="6" l="1"/>
  <c r="BK33" i="6"/>
  <c r="BK18" i="6" l="1"/>
  <c r="BK39" i="6" l="1"/>
  <c r="M30" i="5" l="1"/>
  <c r="L30" i="5"/>
  <c r="M36" i="5"/>
  <c r="I30" i="5" l="1"/>
  <c r="F31" i="5"/>
  <c r="F30" i="5" s="1"/>
  <c r="L36" i="5"/>
  <c r="N31" i="5" l="1"/>
  <c r="N30" i="5" s="1"/>
  <c r="P30" i="5"/>
  <c r="O37" i="5"/>
  <c r="O36" i="5" s="1"/>
  <c r="Q36" i="5"/>
  <c r="J31" i="5"/>
  <c r="K30" i="5"/>
  <c r="H31" i="5"/>
  <c r="H30" i="5" s="1"/>
  <c r="O31" i="5"/>
  <c r="O30" i="5" s="1"/>
  <c r="Q30" i="5"/>
  <c r="N37" i="5" l="1"/>
  <c r="N36" i="5" s="1"/>
  <c r="P36" i="5"/>
  <c r="J30" i="5"/>
  <c r="G31" i="5"/>
  <c r="G30" i="5" s="1"/>
  <c r="I36" i="5" l="1"/>
  <c r="F37" i="5"/>
  <c r="F36" i="5" s="1"/>
  <c r="J37" i="5" l="1"/>
  <c r="K36" i="5"/>
  <c r="H37" i="5"/>
  <c r="H36" i="5" s="1"/>
  <c r="J36" i="5" l="1"/>
  <c r="G37" i="5"/>
  <c r="G36" i="5" s="1"/>
  <c r="M22" i="5" l="1"/>
  <c r="M24" i="5"/>
  <c r="L57" i="5"/>
  <c r="L40" i="5"/>
  <c r="L39" i="5" s="1"/>
  <c r="L24" i="5"/>
  <c r="L22" i="5"/>
  <c r="N58" i="5" l="1"/>
  <c r="P57" i="5"/>
  <c r="P40" i="5"/>
  <c r="P39" i="5" s="1"/>
  <c r="N25" i="5"/>
  <c r="P24" i="5"/>
  <c r="P22" i="5"/>
  <c r="L19" i="5"/>
  <c r="L18" i="5" s="1"/>
  <c r="L61" i="5" s="1"/>
  <c r="L21" i="5"/>
  <c r="O25" i="5"/>
  <c r="Q24" i="5"/>
  <c r="Q22" i="5"/>
  <c r="M21" i="5"/>
  <c r="M19" i="5"/>
  <c r="M18" i="5" s="1"/>
  <c r="M61" i="5" s="1"/>
  <c r="Q19" i="5" l="1"/>
  <c r="Q18" i="5" s="1"/>
  <c r="Q61" i="5" s="1"/>
  <c r="Q21" i="5"/>
  <c r="N22" i="5"/>
  <c r="N24" i="5"/>
  <c r="P21" i="5"/>
  <c r="P19" i="5"/>
  <c r="P18" i="5" s="1"/>
  <c r="P61" i="5" s="1"/>
  <c r="O22" i="5"/>
  <c r="O24" i="5"/>
  <c r="N40" i="5"/>
  <c r="N39" i="5" s="1"/>
  <c r="N57" i="5"/>
  <c r="N21" i="5" l="1"/>
  <c r="N19" i="5"/>
  <c r="N18" i="5" s="1"/>
  <c r="N61" i="5" s="1"/>
  <c r="O21" i="5"/>
  <c r="O19" i="5"/>
  <c r="O18" i="5" s="1"/>
  <c r="O61" i="5" s="1"/>
  <c r="I57" i="5" l="1"/>
  <c r="F58" i="5"/>
  <c r="F57" i="5" s="1"/>
  <c r="J58" i="5" l="1"/>
  <c r="K57" i="5"/>
  <c r="H58" i="5"/>
  <c r="H57" i="5" s="1"/>
  <c r="J57" i="5" l="1"/>
  <c r="G58" i="5"/>
  <c r="G57" i="5" s="1"/>
  <c r="BF29" i="6" l="1"/>
  <c r="F29" i="6"/>
  <c r="R34" i="6"/>
  <c r="BL29" i="6" l="1"/>
  <c r="L29" i="6"/>
  <c r="BB29" i="6"/>
  <c r="BF32" i="6"/>
  <c r="BB32" i="6" s="1"/>
  <c r="F32" i="6"/>
  <c r="R32" i="6"/>
  <c r="V18" i="6"/>
  <c r="X34" i="6"/>
  <c r="BL32" i="6" l="1"/>
  <c r="BH32" i="6" s="1"/>
  <c r="L32" i="6"/>
  <c r="X32" i="6"/>
  <c r="AB18" i="6"/>
  <c r="I22" i="5"/>
  <c r="F25" i="5"/>
  <c r="F24" i="5" s="1"/>
  <c r="I24" i="5"/>
  <c r="V39" i="6"/>
  <c r="R39" i="6" s="1"/>
  <c r="R18" i="6"/>
  <c r="BF33" i="6"/>
  <c r="BB33" i="6" s="1"/>
  <c r="F33" i="6"/>
  <c r="BH29" i="6"/>
  <c r="BL33" i="6" l="1"/>
  <c r="L33" i="6"/>
  <c r="X18" i="6"/>
  <c r="AB39" i="6"/>
  <c r="X39" i="6" s="1"/>
  <c r="J25" i="5"/>
  <c r="K24" i="5"/>
  <c r="H25" i="5"/>
  <c r="H24" i="5" s="1"/>
  <c r="K22" i="5"/>
  <c r="BF34" i="6"/>
  <c r="F34" i="6"/>
  <c r="F22" i="5"/>
  <c r="F21" i="5" s="1"/>
  <c r="I21" i="5"/>
  <c r="J18" i="6"/>
  <c r="G25" i="5" l="1"/>
  <c r="G24" i="5" s="1"/>
  <c r="J22" i="5"/>
  <c r="J24" i="5"/>
  <c r="BB34" i="6"/>
  <c r="BF18" i="6"/>
  <c r="P18" i="6"/>
  <c r="BL34" i="6"/>
  <c r="BH34" i="6" s="1"/>
  <c r="L34" i="6"/>
  <c r="J39" i="6"/>
  <c r="F39" i="6" s="1"/>
  <c r="F18" i="6"/>
  <c r="K21" i="5"/>
  <c r="H22" i="5"/>
  <c r="H21" i="5" s="1"/>
  <c r="BH33" i="6"/>
  <c r="BL18" i="6"/>
  <c r="BF39" i="6" l="1"/>
  <c r="BB39" i="6" s="1"/>
  <c r="BB18" i="6"/>
  <c r="BL39" i="6"/>
  <c r="BH39" i="6" s="1"/>
  <c r="BH18" i="6"/>
  <c r="P39" i="6"/>
  <c r="L39" i="6" s="1"/>
  <c r="L18" i="6"/>
  <c r="J21" i="5"/>
  <c r="G22" i="5"/>
  <c r="G21" i="5" s="1"/>
  <c r="F52" i="5" l="1"/>
  <c r="F51" i="5" s="1"/>
  <c r="I51" i="5"/>
  <c r="J52" i="5" l="1"/>
  <c r="H52" i="5"/>
  <c r="H51" i="5" s="1"/>
  <c r="K51" i="5"/>
  <c r="I42" i="5"/>
  <c r="F43" i="5"/>
  <c r="F42" i="5" s="1"/>
  <c r="I40" i="5"/>
  <c r="I39" i="5" l="1"/>
  <c r="F40" i="5"/>
  <c r="F39" i="5" s="1"/>
  <c r="I19" i="5"/>
  <c r="J43" i="5"/>
  <c r="K40" i="5"/>
  <c r="H43" i="5"/>
  <c r="H42" i="5" s="1"/>
  <c r="K42" i="5"/>
  <c r="G52" i="5"/>
  <c r="G51" i="5" s="1"/>
  <c r="J51" i="5"/>
  <c r="H40" i="5" l="1"/>
  <c r="H39" i="5" s="1"/>
  <c r="K39" i="5"/>
  <c r="K19" i="5"/>
  <c r="G43" i="5"/>
  <c r="G42" i="5" s="1"/>
  <c r="J42" i="5"/>
  <c r="J40" i="5"/>
  <c r="I18" i="5"/>
  <c r="I61" i="5" s="1"/>
  <c r="F61" i="5" s="1"/>
  <c r="F19" i="5"/>
  <c r="F18" i="5" s="1"/>
  <c r="H19" i="5" l="1"/>
  <c r="H18" i="5" s="1"/>
  <c r="K18" i="5"/>
  <c r="K61" i="5" s="1"/>
  <c r="H61" i="5" s="1"/>
  <c r="J39" i="5"/>
  <c r="G40" i="5"/>
  <c r="G39" i="5" s="1"/>
  <c r="J19" i="5"/>
  <c r="J18" i="5" l="1"/>
  <c r="J61" i="5" s="1"/>
  <c r="G61" i="5" s="1"/>
  <c r="G19" i="5"/>
  <c r="G18" i="5" s="1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<sst xmlns="http://schemas.openxmlformats.org/spreadsheetml/2006/main" count="2110" uniqueCount="807">
  <si>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</si>
  <si>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</si>
  <si>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</si>
  <si>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</si>
  <si>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</si>
  <si>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</si>
  <si>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</si>
  <si>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</si>
  <si>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</si>
  <si>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</si>
  <si>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</si>
  <si>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</si>
  <si>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</si>
  <si>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</si>
  <si>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</si>
  <si>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</si>
  <si>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</si>
  <si>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</si>
  <si>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</si>
  <si>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</si>
  <si>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</si>
  <si>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</si>
  <si>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</si>
  <si>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</si>
  <si>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</si>
  <si>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</si>
  <si>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</si>
  <si>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</si>
  <si>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</si>
  <si>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</si>
  <si>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</si>
  <si>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</si>
  <si>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</si>
  <si>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</si>
  <si>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</si>
  <si>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</si>
  <si>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</si>
  <si>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</si>
  <si>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</si>
  <si>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</si>
  <si>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</si>
  <si>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</si>
  <si>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</si>
  <si>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</si>
  <si>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</si>
  <si>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</si>
  <si>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</si>
  <si>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</si>
  <si>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</si>
  <si>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</si>
  <si>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</si>
  <si>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</si>
  <si>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</si>
  <si>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</si>
  <si>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</si>
  <si>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</si>
  <si>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</si>
  <si>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</si>
  <si>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</si>
  <si>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</si>
  <si>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</si>
  <si>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</si>
  <si>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</si>
  <si>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</si>
  <si>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</si>
  <si>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</si>
  <si>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</si>
  <si>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</si>
  <si>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</si>
  <si>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</si>
  <si>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</si>
  <si>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</si>
  <si>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</si>
  <si>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</si>
  <si>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</si>
  <si>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</si>
  <si>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</si>
  <si>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</si>
  <si>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</si>
  <si>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</si>
  <si>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</si>
  <si>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</si>
  <si>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</si>
  <si>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</si>
  <si>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</si>
  <si>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</si>
  <si>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</si>
  <si>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</si>
  <si>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</si>
  <si>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</si>
  <si>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</si>
  <si>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</si>
  <si>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</si>
  <si>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</si>
  <si>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</si>
  <si>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</si>
  <si>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</si>
  <si>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</si>
  <si>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</si>
  <si>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</si>
  <si>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</si>
  <si>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</si>
  <si>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</si>
  <si>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</si>
  <si>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</si>
  <si>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</si>
  <si>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</si>
  <si>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</si>
  <si>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</si>
  <si>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</si>
  <si>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</si>
  <si>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</si>
  <si>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</si>
  <si>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</si>
  <si>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</si>
  <si>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</si>
  <si>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</si>
  <si>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</si>
  <si>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</si>
  <si>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</si>
  <si>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</si>
  <si>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</si>
  <si>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</si>
  <si>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</si>
  <si>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</si>
  <si>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</si>
  <si>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</si>
  <si>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</si>
  <si>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</si>
  <si>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</si>
  <si>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</si>
  <si>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</si>
  <si>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</si>
  <si>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</si>
  <si>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</si>
  <si>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</si>
  <si>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</si>
  <si>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</si>
  <si>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</si>
  <si>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</si>
  <si>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</si>
  <si>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</si>
  <si>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</si>
  <si>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</si>
  <si>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</si>
  <si>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</si>
  <si>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</si>
  <si>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</si>
  <si>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</si>
  <si>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</si>
  <si>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</si>
  <si>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</si>
  <si>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</si>
  <si>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</si>
  <si>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</si>
  <si>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</si>
  <si>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</si>
  <si>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</si>
  <si>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</si>
  <si>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</si>
  <si>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</si>
  <si>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</si>
  <si>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</si>
  <si>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</si>
  <si>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</si>
  <si>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</si>
  <si>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</si>
  <si>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</si>
  <si>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</si>
  <si>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</si>
  <si>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</si>
  <si>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</si>
  <si>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</si>
  <si>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</si>
  <si>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</si>
  <si>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</si>
  <si>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</si>
  <si>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</si>
  <si>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</si>
  <si>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</si>
  <si>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</si>
  <si>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</si>
  <si>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</si>
  <si>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</si>
  <si>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</si>
  <si>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</si>
  <si>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</si>
  <si>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</si>
  <si>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</si>
  <si>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</si>
  <si>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</si>
  <si>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</si>
  <si>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</si>
  <si>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</si>
  <si>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</si>
  <si>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</si>
  <si>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</si>
  <si>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</si>
  <si>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</si>
  <si>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</si>
  <si>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</si>
  <si>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</si>
  <si>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</si>
  <si>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</si>
  <si>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</si>
  <si>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</si>
  <si>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</si>
  <si>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</si>
  <si>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</si>
  <si>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</si>
  <si>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</si>
  <si>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</si>
  <si>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</si>
  <si>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</si>
  <si>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</si>
  <si>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</si>
  <si>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</si>
  <si>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</si>
  <si>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</si>
  <si>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</si>
  <si>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</si>
  <si>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</si>
  <si>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</si>
  <si>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</si>
  <si>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</si>
  <si>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</si>
  <si>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</si>
  <si>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</si>
  <si>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</si>
  <si>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</si>
  <si>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</si>
  <si>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</si>
  <si>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</si>
  <si>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</si>
  <si>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</si>
  <si>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</si>
  <si>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</si>
  <si>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</si>
  <si>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</si>
  <si>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</si>
  <si>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</si>
  <si>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</si>
  <si>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</si>
  <si>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</si>
  <si>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</si>
  <si>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</si>
  <si>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</si>
  <si>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</si>
  <si>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</si>
  <si>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</si>
  <si>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</si>
  <si>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</si>
  <si>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</si>
  <si>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</si>
  <si>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</si>
  <si>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</si>
  <si>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</si>
  <si>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</si>
  <si>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</si>
  <si>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</si>
  <si>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</si>
  <si>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</si>
  <si>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</si>
  <si>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</si>
  <si>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</si>
  <si>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</si>
  <si>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</si>
  <si>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</si>
  <si>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</si>
  <si>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</si>
  <si>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</si>
  <si>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</si>
  <si>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</si>
  <si>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</si>
  <si>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</si>
  <si>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</si>
  <si>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</si>
  <si>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</si>
  <si>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</si>
  <si>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</si>
  <si>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</si>
  <si>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</si>
  <si>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</si>
  <si>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</si>
  <si>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</si>
  <si>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</si>
  <si>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</si>
  <si>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</si>
  <si>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</si>
  <si>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</si>
  <si>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</si>
  <si>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</si>
  <si>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</si>
  <si>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</si>
  <si>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</si>
  <si>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</si>
  <si>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</si>
  <si>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</si>
  <si>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</si>
  <si>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</si>
  <si>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</si>
  <si>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</si>
  <si>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</si>
  <si>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</si>
  <si>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</si>
  <si>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</si>
  <si>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</si>
  <si>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</si>
  <si>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</si>
  <si>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</si>
  <si>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</si>
  <si>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</si>
  <si>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</si>
  <si>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</si>
  <si>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</si>
  <si>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</si>
  <si>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</si>
  <si>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</si>
  <si>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</si>
  <si>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</si>
  <si>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</si>
  <si>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</si>
  <si>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</si>
  <si>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</si>
  <si>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</si>
  <si>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</si>
  <si>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</si>
  <si>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</si>
  <si>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</si>
  <si>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</si>
  <si>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</si>
  <si>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</si>
  <si>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</si>
  <si>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</si>
  <si>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</si>
  <si>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</si>
  <si>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</si>
  <si>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</si>
  <si>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</si>
  <si>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</si>
  <si>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</si>
  <si>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</si>
  <si>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</si>
  <si>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</si>
  <si>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</si>
  <si>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</si>
  <si>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</si>
  <si>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</si>
  <si>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</si>
  <si>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</si>
  <si>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</si>
  <si>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</si>
  <si>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</si>
  <si>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</si>
  <si>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</si>
  <si>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</si>
  <si>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</si>
  <si>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</si>
  <si>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</si>
  <si>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</si>
  <si>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</si>
  <si>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</si>
  <si>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</si>
  <si>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</si>
  <si>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</si>
  <si>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</si>
  <si>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</si>
  <si>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</si>
  <si>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</si>
  <si>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</si>
  <si>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</si>
  <si>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</si>
  <si>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</si>
  <si>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</si>
  <si>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</si>
  <si>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</si>
  <si>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</si>
  <si>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</si>
  <si>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</si>
  <si>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</si>
  <si>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</si>
  <si>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</si>
  <si>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</si>
  <si>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</si>
  <si>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</si>
  <si>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</si>
  <si>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</si>
  <si>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</si>
  <si>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</si>
  <si>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</si>
  <si>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</si>
  <si>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</si>
  <si>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</si>
  <si>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</si>
  <si>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</si>
  <si>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</si>
  <si>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</si>
  <si>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</si>
  <si>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</si>
  <si>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</si>
  <si>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</si>
  <si>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</si>
  <si>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</si>
  <si>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</si>
  <si>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</si>
  <si>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</si>
  <si>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</si>
  <si>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</si>
  <si>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</si>
  <si>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</si>
  <si>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</si>
  <si>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</si>
  <si>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</si>
  <si>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</si>
  <si>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</si>
  <si>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</si>
  <si>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</si>
  <si>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</si>
  <si>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</si>
  <si>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</si>
  <si>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</si>
  <si>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</si>
  <si>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</si>
  <si>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</si>
  <si>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</si>
  <si>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</si>
  <si>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</si>
  <si>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</si>
  <si>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</si>
  <si>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</si>
  <si>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</si>
  <si>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</si>
  <si>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</si>
  <si>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</si>
  <si>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</si>
  <si>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</si>
  <si>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</si>
  <si>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</si>
  <si>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</si>
  <si>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</si>
  <si>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</si>
  <si>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</si>
  <si>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</si>
  <si>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</si>
  <si>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</si>
  <si>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</si>
  <si>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</si>
  <si>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</si>
  <si>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</si>
  <si>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</si>
  <si>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</si>
  <si>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</si>
  <si>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</si>
  <si>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</si>
  <si>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</si>
  <si>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</si>
  <si>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</si>
  <si>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</si>
  <si>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</si>
  <si>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</si>
  <si>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</si>
  <si>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</si>
  <si>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</si>
  <si>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</si>
  <si>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</si>
  <si>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</si>
  <si>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</si>
  <si>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</si>
  <si>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</si>
  <si>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</si>
  <si>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</si>
  <si>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</si>
  <si>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</si>
  <si>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</si>
  <si>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</si>
  <si>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</si>
  <si>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</si>
  <si>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</si>
  <si>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</si>
  <si>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</si>
  <si>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</si>
  <si>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</si>
  <si>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</si>
  <si>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</si>
  <si>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</si>
  <si>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</si>
  <si>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</si>
  <si>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</si>
  <si>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</si>
  <si>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</si>
  <si>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</si>
  <si>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</si>
  <si>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</si>
  <si>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</si>
  <si>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</si>
  <si>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</si>
  <si>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</si>
  <si>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</si>
  <si>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</si>
  <si>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</si>
  <si>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</si>
  <si>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</si>
  <si>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</si>
  <si>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</si>
  <si>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</si>
  <si>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</si>
  <si>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</si>
  <si>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</si>
  <si>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</si>
  <si>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</si>
  <si>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</si>
  <si>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</si>
  <si>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</si>
  <si>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</si>
  <si>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</si>
  <si>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</si>
  <si>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</si>
  <si>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</si>
  <si>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</si>
  <si>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</si>
  <si>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</si>
  <si>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</si>
  <si>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</si>
  <si>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</si>
  <si>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</si>
  <si>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</si>
  <si>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</si>
  <si>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</si>
  <si>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</si>
  <si>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</si>
  <si>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</si>
  <si>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</si>
  <si>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</si>
  <si>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</si>
  <si>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</si>
  <si>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</si>
  <si>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</si>
  <si>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</si>
  <si>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</si>
  <si>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</si>
  <si>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</si>
  <si>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</si>
  <si>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</si>
  <si>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</si>
  <si>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</si>
  <si>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</si>
  <si>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</si>
  <si>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</si>
  <si>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</si>
  <si>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</si>
  <si>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</si>
  <si>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</si>
  <si>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</si>
  <si>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</si>
  <si>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</si>
  <si>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</si>
  <si>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</si>
  <si>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</si>
  <si>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</si>
  <si>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</si>
  <si>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</si>
  <si>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</si>
  <si>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</si>
  <si>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</si>
  <si>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</si>
  <si>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</si>
  <si>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</si>
  <si>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</si>
  <si>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</si>
  <si>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</si>
  <si>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</si>
  <si>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</si>
  <si>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</si>
  <si>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</si>
  <si>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</si>
  <si>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</si>
  <si>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</si>
  <si>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</si>
  <si>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</si>
  <si>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</si>
  <si>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</si>
  <si>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</si>
  <si>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</si>
  <si>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</si>
  <si>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</si>
  <si>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</si>
  <si>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</si>
  <si>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</si>
  <si>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</si>
  <si>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</si>
  <si>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</si>
  <si>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</si>
  <si>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</si>
  <si>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</si>
  <si>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</si>
  <si>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</si>
  <si>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</si>
  <si>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</si>
  <si>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</si>
  <si>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</si>
  <si>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</si>
  <si>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</si>
  <si>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</si>
  <si>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</si>
  <si>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</si>
  <si>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</si>
  <si>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</si>
  <si>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</si>
  <si>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</si>
  <si>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</si>
  <si>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</si>
  <si>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</si>
  <si>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</si>
  <si>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</si>
  <si>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</si>
  <si>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</si>
  <si>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</si>
  <si>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</si>
  <si>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</si>
  <si>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</si>
  <si>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</si>
  <si>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</si>
  <si>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</si>
  <si>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</si>
  <si>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</si>
  <si>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</si>
  <si>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</si>
  <si>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</si>
  <si>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</si>
  <si>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</si>
  <si>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</si>
  <si>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</si>
  <si>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</si>
  <si>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</si>
  <si>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</si>
  <si>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</si>
  <si>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</si>
  <si>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</si>
  <si>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</si>
  <si>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</si>
  <si>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</si>
  <si>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</si>
  <si>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</si>
  <si>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</si>
  <si>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</si>
  <si>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</si>
  <si>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</si>
  <si>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</si>
  <si>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</si>
  <si>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</si>
  <si>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</si>
  <si>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</si>
  <si>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</si>
  <si>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</si>
  <si>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</si>
  <si>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</si>
  <si>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</si>
  <si>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</si>
  <si>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</si>
  <si>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</si>
  <si>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</si>
  <si>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</si>
  <si>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</si>
  <si>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</si>
  <si>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</si>
  <si>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</si>
  <si>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</si>
  <si>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</si>
  <si>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</si>
  <si>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</si>
  <si>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</si>
  <si>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</si>
  <si>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</si>
  <si>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</si>
  <si>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</si>
  <si>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</si>
  <si>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</si>
  <si>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</si>
  <si>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</si>
  <si>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</si>
  <si>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</si>
  <si>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</si>
  <si>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</si>
  <si>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</si>
  <si>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</si>
  <si>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</si>
  <si>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</si>
  <si>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</si>
  <si>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</si>
  <si>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</si>
  <si>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</si>
  <si>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</si>
  <si>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</si>
  <si>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</si>
  <si>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</si>
  <si>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</si>
  <si>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</si>
  <si>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</si>
  <si>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</si>
  <si>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</si>
  <si>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</si>
  <si>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</si>
  <si>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</si>
  <si>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</si>
  <si>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</si>
  <si>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</si>
  <si>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</si>
  <si>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</si>
  <si>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</si>
  <si>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</si>
  <si>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</si>
  <si>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</si>
  <si>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</si>
  <si>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</si>
  <si>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</si>
  <si>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</si>
  <si>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</si>
  <si>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</si>
  <si>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</si>
  <si>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</si>
  <si>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</si>
  <si>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</si>
  <si>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</si>
  <si>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</si>
  <si>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</si>
  <si>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</si>
  <si>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</si>
  <si>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</si>
  <si>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</si>
  <si>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</si>
  <si>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</si>
  <si>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</si>
  <si>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</si>
  <si>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</si>
  <si>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</si>
  <si>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</si>
  <si>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</si>
  <si>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</si>
  <si>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</si>
  <si>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</si>
  <si>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</si>
  <si>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</si>
  <si>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</si>
  <si>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</si>
  <si>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</si>
  <si>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</si>
  <si>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</si>
  <si>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</si>
  <si>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</si>
  <si>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</si>
  <si>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</si>
  <si>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</si>
  <si>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</si>
  <si>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</si>
  <si>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</si>
  <si>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</si>
  <si>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</si>
  <si>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</si>
  <si>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</si>
  <si>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</si>
  <si>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</si>
  <si>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</si>
  <si>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</si>
  <si>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</si>
  <si>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</si>
  <si>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</si>
  <si>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</si>
  <si>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</si>
  <si>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</si>
  <si>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</si>
  <si>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</si>
  <si>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</si>
  <si>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</si>
  <si>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</si>
  <si>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</si>
  <si>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</si>
  <si>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</si>
  <si>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</si>
  <si>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</si>
  <si>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</si>
  <si>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</si>
  <si>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</si>
  <si>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</si>
  <si>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</si>
  <si>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</si>
  <si>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</si>
  <si>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</si>
  <si>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</si>
  <si>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</si>
  <si>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</si>
  <si>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</si>
  <si>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</si>
  <si>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</si>
  <si>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</si>
  <si>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</si>
  <si>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</si>
  <si>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</si>
  <si>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</si>
  <si>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</si>
  <si>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</si>
  <si>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</si>
  <si>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</si>
  <si>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</si>
  <si>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</si>
  <si>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</si>
  <si>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</si>
  <si>
    <t>(81853) 2-30-72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</si>
</sst>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7" xfId="1" applyFont="1" applyBorder="1" applyAlignment="1">
      <alignment horizontal="center" vertical="center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6" xfId="1" applyFont="1" applyBorder="1" applyAlignment="1">
      <alignment horizontal="center" vertical="center" wrapText="1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 xr:uid="{00000000-0005-0000-0000-000002000000}"/>
    <cellStyle name="Обычный_Полезный отпуск электроэнергии и мощности, реализуемой по нерегулируемым ценам" xfId="2" xr:uid="{00000000-0005-0000-0000-000003000000}"/>
    <cellStyle name="Обычный_Полезный отпуск электроэнергии и мощности, реализуемой по регулируемым ценам" xfId="2" xr:uid="{00000000-0005-0000-0000-000004000000}"/>
    <cellStyle name="Обычный_Продажа" xfId="2" xr:uid="{00000000-0005-0000-0000-000005000000}"/>
    <cellStyle name="Обычный_Шаблон по источникам для Модуля Реестр (2)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1"/>
  <sheetViews>
    <sheetView showGridLines="0" topLeftCell="D2" workbookViewId="0">
      <selection activeCell="W27" sqref="W27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7" t="s">
        <v>15</v>
      </c>
      <c r="F4" s="167"/>
      <c r="G4" s="167"/>
      <c r="H4" s="167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6" t="s">
        <v>17</v>
      </c>
      <c r="F6" s="166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3" t="s">
        <v>23</v>
      </c>
    </row>
    <row r="11" spans="1:19" ht="18" customHeight="1" x14ac:dyDescent="0.25">
      <c r="A11" s="28"/>
      <c r="B11" s="7"/>
      <c r="C11" s="7"/>
      <c r="D11" s="30"/>
      <c r="E11" s="166" t="s">
        <v>24</v>
      </c>
      <c r="F11" s="166"/>
      <c r="G11" s="30"/>
      <c r="H11" s="128">
        <v>2026</v>
      </c>
      <c r="I11" s="34"/>
      <c r="J11" s="7"/>
      <c r="K11" s="7"/>
      <c r="L11" s="7"/>
      <c r="M11" s="7"/>
      <c r="N11" s="132"/>
      <c r="O11" s="30"/>
      <c r="P11" s="36" t="s">
        <v>19</v>
      </c>
      <c r="S11" s="164"/>
    </row>
    <row r="12" spans="1:19" ht="18" customHeight="1" x14ac:dyDescent="0.25">
      <c r="A12" s="28"/>
      <c r="B12" s="7"/>
      <c r="C12" s="7"/>
      <c r="D12" s="30"/>
      <c r="E12" s="166" t="s">
        <v>25</v>
      </c>
      <c r="F12" s="166"/>
      <c r="G12" s="30"/>
      <c r="H12" s="49" t="s">
        <v>79</v>
      </c>
      <c r="I12" s="34"/>
      <c r="J12" s="7"/>
      <c r="K12" s="7"/>
      <c r="L12" s="7"/>
      <c r="M12" s="7"/>
      <c r="N12" s="132"/>
      <c r="O12" s="30"/>
      <c r="P12" s="36" t="s">
        <v>19</v>
      </c>
      <c r="S12" s="164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65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0" t="s">
        <v>27</v>
      </c>
    </row>
    <row r="16" spans="1:19" ht="11.25" hidden="1" customHeight="1" x14ac:dyDescent="0.25">
      <c r="A16" s="7"/>
      <c r="B16" s="7"/>
      <c r="C16" s="7"/>
      <c r="D16" s="30"/>
      <c r="E16" s="168" t="s">
        <v>28</v>
      </c>
      <c r="F16" s="168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1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1"/>
    </row>
    <row r="18" spans="1:19" ht="39" customHeight="1" x14ac:dyDescent="0.25">
      <c r="A18" s="38"/>
      <c r="B18" s="7"/>
      <c r="C18" s="7"/>
      <c r="D18" s="30"/>
      <c r="E18" s="166" t="s">
        <v>29</v>
      </c>
      <c r="F18" s="166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1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1"/>
    </row>
    <row r="20" spans="1:19" ht="18" customHeight="1" x14ac:dyDescent="0.25">
      <c r="A20" s="7"/>
      <c r="B20" s="7"/>
      <c r="C20" s="7"/>
      <c r="D20" s="30"/>
      <c r="E20" s="166" t="s">
        <v>31</v>
      </c>
      <c r="F20" s="166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1"/>
    </row>
    <row r="21" spans="1:19" ht="18" customHeight="1" x14ac:dyDescent="0.25">
      <c r="A21" s="7"/>
      <c r="B21" s="7"/>
      <c r="C21" s="7"/>
      <c r="D21" s="30"/>
      <c r="E21" s="166" t="s">
        <v>33</v>
      </c>
      <c r="F21" s="166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1"/>
    </row>
    <row r="22" spans="1:19" ht="18" customHeight="1" x14ac:dyDescent="0.25">
      <c r="A22" s="7"/>
      <c r="B22" s="7"/>
      <c r="C22" s="7"/>
      <c r="D22" s="30"/>
      <c r="E22" s="166" t="s">
        <v>35</v>
      </c>
      <c r="F22" s="166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1"/>
    </row>
    <row r="23" spans="1:19" ht="24" customHeight="1" x14ac:dyDescent="0.25">
      <c r="A23" s="7"/>
      <c r="B23" s="7"/>
      <c r="C23" s="7"/>
      <c r="D23" s="30"/>
      <c r="E23" s="166" t="s">
        <v>37</v>
      </c>
      <c r="F23" s="166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1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1"/>
    </row>
    <row r="25" spans="1:19" ht="24" customHeight="1" x14ac:dyDescent="0.25">
      <c r="A25" s="7"/>
      <c r="B25" s="7"/>
      <c r="C25" s="7"/>
      <c r="D25" s="30"/>
      <c r="E25" s="166" t="s">
        <v>39</v>
      </c>
      <c r="F25" s="166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1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1"/>
    </row>
    <row r="27" spans="1:19" ht="18" customHeight="1" x14ac:dyDescent="0.25">
      <c r="A27" s="7"/>
      <c r="B27" s="7"/>
      <c r="C27" s="7"/>
      <c r="D27" s="30"/>
      <c r="E27" s="166" t="s">
        <v>41</v>
      </c>
      <c r="F27" s="166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1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1"/>
    </row>
    <row r="29" spans="1:19" ht="10.5" hidden="1" customHeight="1" x14ac:dyDescent="0.25">
      <c r="A29" s="7"/>
      <c r="B29" s="7"/>
      <c r="C29" s="7"/>
      <c r="D29" s="30"/>
      <c r="E29" s="166" t="s">
        <v>43</v>
      </c>
      <c r="F29" s="166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1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2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6" t="s">
        <v>44</v>
      </c>
      <c r="F33" s="166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6" t="s">
        <v>47</v>
      </c>
      <c r="F35" s="166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6" t="s">
        <v>50</v>
      </c>
      <c r="F37" s="166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6" t="s">
        <v>52</v>
      </c>
      <c r="F39" s="166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6" t="s">
        <v>53</v>
      </c>
      <c r="F41" s="166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6" t="s">
        <v>55</v>
      </c>
      <c r="F43" s="166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6" t="s">
        <v>57</v>
      </c>
      <c r="F45" s="166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70" t="s">
        <v>60</v>
      </c>
      <c r="F60" s="170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6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6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6" t="s">
        <v>65</v>
      </c>
      <c r="F64" s="133" t="s">
        <v>66</v>
      </c>
      <c r="G64" s="30"/>
      <c r="H64" s="107" t="s">
        <v>801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6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6" t="s">
        <v>68</v>
      </c>
      <c r="F66" s="133" t="s">
        <v>66</v>
      </c>
      <c r="G66" s="30"/>
      <c r="H66" s="107" t="s">
        <v>805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6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6" t="s">
        <v>69</v>
      </c>
      <c r="F68" s="133" t="s">
        <v>66</v>
      </c>
      <c r="G68" s="30"/>
      <c r="H68" s="107" t="s">
        <v>802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6"/>
      <c r="F69" s="133" t="s">
        <v>70</v>
      </c>
      <c r="G69" s="30"/>
      <c r="H69" s="107" t="s">
        <v>803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6"/>
      <c r="F70" s="133" t="s">
        <v>67</v>
      </c>
      <c r="G70" s="30"/>
      <c r="H70" s="107" t="s">
        <v>806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6"/>
      <c r="F71" s="133" t="s">
        <v>71</v>
      </c>
      <c r="G71" s="30"/>
      <c r="H71" s="142" t="s">
        <v>804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9" t="s">
        <v>72</v>
      </c>
      <c r="F75" s="169"/>
      <c r="G75" s="169"/>
      <c r="H75" s="169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6" t="s">
        <v>73</v>
      </c>
      <c r="F78" s="166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6" t="s">
        <v>75</v>
      </c>
      <c r="F80" s="166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 xr:uid="{00000000-0002-0000-0100-000000000000}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 xr:uid="{00000000-0002-0000-0100-000001000000}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 xr:uid="{00000000-0002-0000-0100-000002000000}">
      <formula1>YES_NO</formula1>
    </dataValidation>
    <dataValidation type="list" allowBlank="1" showInputMessage="1" showErrorMessage="1" promptTitle="Внимание" prompt="Пожалуйста, выберите значение из списка" sqref="H43" xr:uid="{00000000-0002-0000-0100-000003000000}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 xr:uid="{00000000-0002-0000-0100-000004000000}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 xr:uid="{00000000-0002-0000-0100-000005000000}">
      <formula1>MONTH</formula1>
    </dataValidation>
  </dataValidations>
  <hyperlinks>
    <hyperlink ref="H80" r:id="rId1" display="http://eias.fas.gov.ru/files/46ee.stx.eias.justification.rtf" xr:uid="{00000000-0004-0000-0100-000000000000}"/>
    <hyperlink ref="H71" r:id="rId2" xr:uid="{00000000-0004-0000-0100-000001000000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5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2" t="s">
        <v>116</v>
      </c>
      <c r="BK12" s="172"/>
      <c r="BL12" s="172"/>
      <c r="BM12" s="172"/>
      <c r="BN12" s="172"/>
      <c r="BO12" s="172"/>
      <c r="BP12" s="172"/>
      <c r="BQ12" s="172"/>
      <c r="BR12" s="172"/>
      <c r="BS12" s="172"/>
      <c r="BT12" s="172"/>
      <c r="BU12" s="172"/>
      <c r="BV12" s="172"/>
      <c r="BW12" s="172"/>
      <c r="BX12" s="172" t="s">
        <v>116</v>
      </c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72" t="s">
        <v>116</v>
      </c>
      <c r="CM12" s="172"/>
      <c r="CN12" s="172"/>
      <c r="CO12" s="172"/>
      <c r="CP12" s="172"/>
      <c r="CQ12" s="172"/>
      <c r="CR12" s="172"/>
      <c r="CS12" s="173"/>
      <c r="CT12" s="173"/>
      <c r="CU12" s="173"/>
      <c r="CV12" s="173"/>
      <c r="CW12" s="173"/>
      <c r="CX12" s="173"/>
      <c r="CY12" s="173"/>
    </row>
    <row r="13" spans="1:103" s="68" customFormat="1" ht="45" customHeight="1" x14ac:dyDescent="0.25">
      <c r="D13" s="175"/>
      <c r="E13" s="171"/>
      <c r="F13" s="177" t="s">
        <v>117</v>
      </c>
      <c r="G13" s="177"/>
      <c r="H13" s="177"/>
      <c r="I13" s="177"/>
      <c r="J13" s="177"/>
      <c r="K13" s="177"/>
      <c r="L13" s="177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5"/>
      <c r="E14" s="176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5"/>
      <c r="E15" s="176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5"/>
      <c r="E16" s="176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BX14:BX15"/>
    <mergeCell ref="BX13:CD13"/>
    <mergeCell ref="BC13:BI13"/>
    <mergeCell ref="BJ13:BP13"/>
    <mergeCell ref="AO13:AU13"/>
    <mergeCell ref="M11:S11"/>
    <mergeCell ref="AA11:AG11"/>
    <mergeCell ref="AO11:AU11"/>
    <mergeCell ref="BC11:BI11"/>
    <mergeCell ref="BQ11:B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2" t="s">
        <v>238</v>
      </c>
      <c r="O12" s="172"/>
      <c r="P12" s="172" t="s">
        <v>238</v>
      </c>
      <c r="Q12" s="172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3DBDB"/>
  </sheetPr>
  <dimension ref="A1:Z61"/>
  <sheetViews>
    <sheetView showGridLines="0" tabSelected="1" topLeftCell="C11" workbookViewId="0">
      <pane xSplit="3" ySplit="7" topLeftCell="F42" activePane="bottomRight" state="frozen"/>
      <selection activeCell="C11" sqref="C11"/>
      <selection pane="topRight" activeCell="F11" sqref="F11"/>
      <selection pane="bottomLeft" activeCell="C18" sqref="C18"/>
      <selection pane="bottomRight" activeCell="I52" sqref="I52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6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6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6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6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6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2911.4320000000002</v>
      </c>
      <c r="G18" s="52">
        <f>SUM(G19,G20)</f>
        <v>22253.305549999997</v>
      </c>
      <c r="H18" s="52">
        <f>SUM(H19,H20)</f>
        <v>18240.414385245898</v>
      </c>
      <c r="I18" s="52">
        <f>SUM(I19,I20)</f>
        <v>2878.5210000000002</v>
      </c>
      <c r="J18" s="52">
        <f t="shared" ref="J18:Z18" si="0">SUM(J19,J20)</f>
        <v>21994.575419999997</v>
      </c>
      <c r="K18" s="52">
        <f t="shared" si="0"/>
        <v>18028.340508196721</v>
      </c>
      <c r="L18" s="52">
        <f t="shared" si="0"/>
        <v>9.0469999999999988</v>
      </c>
      <c r="M18" s="52">
        <f t="shared" si="0"/>
        <v>23.864000000000001</v>
      </c>
      <c r="N18" s="52">
        <f t="shared" si="0"/>
        <v>42.759650000000001</v>
      </c>
      <c r="O18" s="52">
        <f t="shared" si="0"/>
        <v>215.97048000000004</v>
      </c>
      <c r="P18" s="52">
        <f t="shared" si="0"/>
        <v>35.048893442622948</v>
      </c>
      <c r="Q18" s="52">
        <f t="shared" si="0"/>
        <v>177.02498360655741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2911.4320000000002</v>
      </c>
      <c r="G19" s="52">
        <f>SUM(J19,N19:O19,U19:W19)</f>
        <v>22253.305549999997</v>
      </c>
      <c r="H19" s="52">
        <f>SUM(K19,P19:Q19,X19:Z19)</f>
        <v>18240.414385245898</v>
      </c>
      <c r="I19" s="52">
        <f>SUM(I22,I40)</f>
        <v>2878.5210000000002</v>
      </c>
      <c r="J19" s="52">
        <f t="shared" ref="J19:Z19" si="1">SUM(J22,J40)</f>
        <v>21994.575419999997</v>
      </c>
      <c r="K19" s="52">
        <f t="shared" si="1"/>
        <v>18028.340508196721</v>
      </c>
      <c r="L19" s="52">
        <f>SUM(L22,L40)</f>
        <v>9.0469999999999988</v>
      </c>
      <c r="M19" s="52">
        <f t="shared" si="1"/>
        <v>23.864000000000001</v>
      </c>
      <c r="N19" s="52">
        <f t="shared" si="1"/>
        <v>42.759650000000001</v>
      </c>
      <c r="O19" s="52">
        <f t="shared" si="1"/>
        <v>215.97048000000004</v>
      </c>
      <c r="P19" s="52">
        <f t="shared" si="1"/>
        <v>35.048893442622948</v>
      </c>
      <c r="Q19" s="52">
        <f t="shared" si="1"/>
        <v>177.02498360655741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2607.9970000000003</v>
      </c>
      <c r="G21" s="52">
        <f t="shared" ref="G21:Z21" si="3">SUM(G22,G23)</f>
        <v>19940.341409999997</v>
      </c>
      <c r="H21" s="52">
        <f t="shared" si="3"/>
        <v>16344.542139344263</v>
      </c>
      <c r="I21" s="52">
        <f t="shared" si="3"/>
        <v>2575.0860000000002</v>
      </c>
      <c r="J21" s="52">
        <f t="shared" si="3"/>
        <v>19681.611279999997</v>
      </c>
      <c r="K21" s="52">
        <f t="shared" si="3"/>
        <v>16132.468262295082</v>
      </c>
      <c r="L21" s="52">
        <f t="shared" si="3"/>
        <v>9.0469999999999988</v>
      </c>
      <c r="M21" s="52">
        <f t="shared" si="3"/>
        <v>23.864000000000001</v>
      </c>
      <c r="N21" s="52">
        <f t="shared" si="3"/>
        <v>42.759650000000001</v>
      </c>
      <c r="O21" s="52">
        <f t="shared" si="3"/>
        <v>215.97048000000004</v>
      </c>
      <c r="P21" s="52">
        <f t="shared" si="3"/>
        <v>35.048893442622948</v>
      </c>
      <c r="Q21" s="52">
        <f t="shared" si="3"/>
        <v>177.02498360655741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2607.9970000000003</v>
      </c>
      <c r="G22" s="52">
        <f>SUM(J22,N22:O22,U22:W22)</f>
        <v>19940.341409999997</v>
      </c>
      <c r="H22" s="52">
        <f>SUM(K22,P22:Q22,X22:Z22)</f>
        <v>16344.542139344263</v>
      </c>
      <c r="I22" s="52">
        <f>SUM(I25,I28,I31,I34,I37)</f>
        <v>2575.0860000000002</v>
      </c>
      <c r="J22" s="52">
        <f t="shared" ref="J22:Z22" si="4">SUM(J25,J28,J31,J34,J37)</f>
        <v>19681.611279999997</v>
      </c>
      <c r="K22" s="52">
        <f t="shared" si="4"/>
        <v>16132.468262295082</v>
      </c>
      <c r="L22" s="52">
        <f>SUM(L25,L28,L31,L34,L37)</f>
        <v>9.0469999999999988</v>
      </c>
      <c r="M22" s="52">
        <f t="shared" si="4"/>
        <v>23.864000000000001</v>
      </c>
      <c r="N22" s="52">
        <f t="shared" si="4"/>
        <v>42.759650000000001</v>
      </c>
      <c r="O22" s="52">
        <f t="shared" si="4"/>
        <v>215.97048000000004</v>
      </c>
      <c r="P22" s="52">
        <f t="shared" si="4"/>
        <v>35.048893442622948</v>
      </c>
      <c r="Q22" s="52">
        <f t="shared" si="4"/>
        <v>177.02498360655741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2336.9279999999999</v>
      </c>
      <c r="G24" s="52">
        <f>SUM(G25,G26)</f>
        <v>18414.756949999995</v>
      </c>
      <c r="H24" s="52">
        <f t="shared" si="6"/>
        <v>15094.063073770491</v>
      </c>
      <c r="I24" s="52">
        <f t="shared" si="6"/>
        <v>2304.2150000000001</v>
      </c>
      <c r="J24" s="52">
        <f t="shared" si="6"/>
        <v>18157.214199999999</v>
      </c>
      <c r="K24" s="52">
        <f t="shared" si="6"/>
        <v>14882.962459016393</v>
      </c>
      <c r="L24" s="52">
        <f>SUM(L25,L26)</f>
        <v>9.0239999999999991</v>
      </c>
      <c r="M24" s="52">
        <f t="shared" si="6"/>
        <v>23.689</v>
      </c>
      <c r="N24" s="52">
        <f t="shared" si="6"/>
        <v>42.683520000000001</v>
      </c>
      <c r="O24" s="52">
        <f t="shared" si="6"/>
        <v>214.85923000000003</v>
      </c>
      <c r="P24" s="52">
        <f t="shared" si="6"/>
        <v>34.986491803278689</v>
      </c>
      <c r="Q24" s="52">
        <f t="shared" si="6"/>
        <v>176.11412295081971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2336.9279999999999</v>
      </c>
      <c r="G25" s="52">
        <f>SUM(J25,N25:O25,U25:W25)</f>
        <v>18414.756949999995</v>
      </c>
      <c r="H25" s="52">
        <f>SUM(K25,P25:Q25,X25:Z25)</f>
        <v>15094.063073770491</v>
      </c>
      <c r="I25" s="137">
        <v>2304.2150000000001</v>
      </c>
      <c r="J25" s="138">
        <f>K25*1.22</f>
        <v>18157.214199999999</v>
      </c>
      <c r="K25" s="138">
        <v>14882.962459016393</v>
      </c>
      <c r="L25" s="137">
        <v>9.0239999999999991</v>
      </c>
      <c r="M25" s="137">
        <v>23.689</v>
      </c>
      <c r="N25" s="144">
        <f>P25*1.22</f>
        <v>42.683520000000001</v>
      </c>
      <c r="O25" s="137">
        <f>Q25*1.22</f>
        <v>214.85923000000003</v>
      </c>
      <c r="P25" s="138">
        <v>34.986491803278689</v>
      </c>
      <c r="Q25" s="138">
        <v>176.11412295081971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46.332000000000001</v>
      </c>
      <c r="G30" s="52">
        <f t="shared" si="8"/>
        <v>284.9418</v>
      </c>
      <c r="H30" s="52">
        <f t="shared" si="8"/>
        <v>233.55885245901641</v>
      </c>
      <c r="I30" s="52">
        <f t="shared" si="8"/>
        <v>46.332000000000001</v>
      </c>
      <c r="J30" s="52">
        <f t="shared" si="8"/>
        <v>284.9418</v>
      </c>
      <c r="K30" s="52">
        <f t="shared" si="8"/>
        <v>233.55885245901641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46.332000000000001</v>
      </c>
      <c r="G31" s="52">
        <f>SUM(J31,N31:O31,U31:W31)</f>
        <v>284.9418</v>
      </c>
      <c r="H31" s="52">
        <f>SUM(K31,P31:Q31,X31:Z31)</f>
        <v>233.55885245901641</v>
      </c>
      <c r="I31" s="137">
        <v>46.332000000000001</v>
      </c>
      <c r="J31" s="138">
        <f>K31*1.22</f>
        <v>284.9418</v>
      </c>
      <c r="K31" s="138">
        <v>233.55885245901641</v>
      </c>
      <c r="L31" s="81">
        <v>0</v>
      </c>
      <c r="M31" s="81">
        <v>0</v>
      </c>
      <c r="N31" s="144">
        <f>P31*1.22</f>
        <v>0</v>
      </c>
      <c r="O31" s="137">
        <f>Q31*1.22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224.73699999999999</v>
      </c>
      <c r="G36" s="52">
        <f t="shared" si="10"/>
        <v>1240.6426599999998</v>
      </c>
      <c r="H36" s="52">
        <f t="shared" si="10"/>
        <v>1016.9202131147539</v>
      </c>
      <c r="I36" s="52">
        <f>SUM(I37,I38)</f>
        <v>224.53899999999999</v>
      </c>
      <c r="J36" s="52">
        <f t="shared" si="10"/>
        <v>1239.4552799999999</v>
      </c>
      <c r="K36" s="52">
        <f t="shared" si="10"/>
        <v>1015.946950819672</v>
      </c>
      <c r="L36" s="52">
        <f t="shared" si="10"/>
        <v>2.3E-2</v>
      </c>
      <c r="M36" s="52">
        <f t="shared" si="10"/>
        <v>0.17499999999999999</v>
      </c>
      <c r="N36" s="52">
        <f t="shared" si="10"/>
        <v>7.6130000000000003E-2</v>
      </c>
      <c r="O36" s="52">
        <f t="shared" si="10"/>
        <v>1.1112500000000001</v>
      </c>
      <c r="P36" s="52">
        <f t="shared" si="10"/>
        <v>6.2401639344262294E-2</v>
      </c>
      <c r="Q36" s="52">
        <f t="shared" si="10"/>
        <v>0.91086065573770492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224.73699999999999</v>
      </c>
      <c r="G37" s="52">
        <f>SUM(J37,N37:O37,U37:W37)</f>
        <v>1240.6426599999998</v>
      </c>
      <c r="H37" s="52">
        <f>SUM(K37,P37:Q37,X37:Z37)</f>
        <v>1016.9202131147539</v>
      </c>
      <c r="I37" s="137">
        <v>224.53899999999999</v>
      </c>
      <c r="J37" s="138">
        <f>K37*1.22</f>
        <v>1239.4552799999999</v>
      </c>
      <c r="K37" s="138">
        <v>1015.946950819672</v>
      </c>
      <c r="L37" s="137">
        <v>2.3E-2</v>
      </c>
      <c r="M37" s="137">
        <v>0.17499999999999999</v>
      </c>
      <c r="N37" s="144">
        <f>P37*1.22</f>
        <v>7.6130000000000003E-2</v>
      </c>
      <c r="O37" s="137">
        <f>Q37*1.22</f>
        <v>1.1112500000000001</v>
      </c>
      <c r="P37" s="138">
        <v>6.2401639344262294E-2</v>
      </c>
      <c r="Q37" s="138">
        <v>0.91086065573770492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303.435</v>
      </c>
      <c r="G39" s="52">
        <f t="shared" ref="G39:Z39" si="11">SUM(G40,G41)</f>
        <v>2312.9641399999996</v>
      </c>
      <c r="H39" s="52">
        <f t="shared" si="11"/>
        <v>1895.8722459016392</v>
      </c>
      <c r="I39" s="52">
        <f t="shared" si="11"/>
        <v>303.435</v>
      </c>
      <c r="J39" s="52">
        <f t="shared" si="11"/>
        <v>2312.9641399999996</v>
      </c>
      <c r="K39" s="52">
        <f t="shared" si="11"/>
        <v>1895.8722459016392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303.435</v>
      </c>
      <c r="G40" s="52">
        <f>SUM(J40,N40:O40,U40:W40)</f>
        <v>2312.9641399999996</v>
      </c>
      <c r="H40" s="52">
        <f>SUM(K40,P40:Q40,X40:Z40)</f>
        <v>1895.8722459016392</v>
      </c>
      <c r="I40" s="52">
        <f>SUM(I43,I46,I49,I52,I55,I58)</f>
        <v>303.435</v>
      </c>
      <c r="J40" s="52">
        <f t="shared" ref="I40:Z41" si="12">SUM(J43,J46,J49,J52,J55,J58)</f>
        <v>2312.9641399999996</v>
      </c>
      <c r="K40" s="52">
        <f t="shared" si="12"/>
        <v>1895.8722459016392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287.10300000000001</v>
      </c>
      <c r="G42" s="52">
        <f t="shared" si="13"/>
        <v>2184.2679799999996</v>
      </c>
      <c r="H42" s="52">
        <f t="shared" si="13"/>
        <v>1790.3835901639343</v>
      </c>
      <c r="I42" s="52">
        <f t="shared" si="13"/>
        <v>287.10300000000001</v>
      </c>
      <c r="J42" s="52">
        <f t="shared" si="13"/>
        <v>2184.2679799999996</v>
      </c>
      <c r="K42" s="52">
        <f t="shared" si="13"/>
        <v>1790.3835901639343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287.10300000000001</v>
      </c>
      <c r="G43" s="52">
        <f>SUM(J43,N43:O43,U43:W43)</f>
        <v>2184.2679799999996</v>
      </c>
      <c r="H43" s="52">
        <f>SUM(K43,P43:Q43,X43:Z43)</f>
        <v>1790.3835901639343</v>
      </c>
      <c r="I43" s="137">
        <v>287.10300000000001</v>
      </c>
      <c r="J43" s="138">
        <f>K43*1.22</f>
        <v>2184.2679799999996</v>
      </c>
      <c r="K43" s="138">
        <v>1790.3835901639343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15.361000000000001</v>
      </c>
      <c r="G51" s="52">
        <f t="shared" si="16"/>
        <v>121.04467999999999</v>
      </c>
      <c r="H51" s="52">
        <f t="shared" si="16"/>
        <v>99.216950819672121</v>
      </c>
      <c r="I51" s="52">
        <f t="shared" si="16"/>
        <v>15.361000000000001</v>
      </c>
      <c r="J51" s="52">
        <f t="shared" si="16"/>
        <v>121.04467999999999</v>
      </c>
      <c r="K51" s="52">
        <f t="shared" si="16"/>
        <v>99.216950819672121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15.361000000000001</v>
      </c>
      <c r="G52" s="52">
        <f>SUM(J52,N52:O52,U52:W52)</f>
        <v>121.04467999999999</v>
      </c>
      <c r="H52" s="52">
        <f>SUM(K52,P52:Q52,X52:Z52)</f>
        <v>99.216950819672121</v>
      </c>
      <c r="I52" s="137">
        <v>15.361000000000001</v>
      </c>
      <c r="J52" s="138">
        <f>K52*1.22</f>
        <v>121.04467999999999</v>
      </c>
      <c r="K52" s="138">
        <v>99.216950819672121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0.97099999999999997</v>
      </c>
      <c r="G57" s="52">
        <f t="shared" si="18"/>
        <v>7.6514799999999994</v>
      </c>
      <c r="H57" s="52">
        <f t="shared" si="18"/>
        <v>6.2717049180327864</v>
      </c>
      <c r="I57" s="52">
        <f t="shared" si="18"/>
        <v>0.97099999999999997</v>
      </c>
      <c r="J57" s="52">
        <f t="shared" si="18"/>
        <v>7.6514799999999994</v>
      </c>
      <c r="K57" s="52">
        <f t="shared" si="18"/>
        <v>6.2717049180327864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0.97099999999999997</v>
      </c>
      <c r="G58" s="52">
        <f>SUM(J58,N58:O58,U58:W58)</f>
        <v>7.6514799999999994</v>
      </c>
      <c r="H58" s="52">
        <f>SUM(K58,P58:Q58,X58:Z58)</f>
        <v>6.2717049180327864</v>
      </c>
      <c r="I58" s="137">
        <v>0.97099999999999997</v>
      </c>
      <c r="J58" s="138">
        <f>K58*1.22</f>
        <v>7.6514799999999994</v>
      </c>
      <c r="K58" s="138">
        <v>6.2717049180327864</v>
      </c>
      <c r="L58" s="81">
        <v>0</v>
      </c>
      <c r="M58" s="81">
        <v>0</v>
      </c>
      <c r="N58" s="144">
        <f>P58*1.22</f>
        <v>0</v>
      </c>
      <c r="O58" s="137">
        <f>Q58*1.22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2911.4320000000002</v>
      </c>
      <c r="G61" s="52">
        <f>SUM(J61,N61:O61,U61:W61)</f>
        <v>22253.305549999997</v>
      </c>
      <c r="H61" s="52">
        <f>SUM(K61,P61:Q61,X61:Z61)</f>
        <v>18240.414385245898</v>
      </c>
      <c r="I61" s="52">
        <f t="shared" ref="I61:Z61" si="19">SUM(I18,I60)</f>
        <v>2878.5210000000002</v>
      </c>
      <c r="J61" s="52">
        <f t="shared" si="19"/>
        <v>21994.575419999997</v>
      </c>
      <c r="K61" s="52">
        <f t="shared" si="19"/>
        <v>18028.340508196721</v>
      </c>
      <c r="L61" s="52">
        <f t="shared" si="19"/>
        <v>9.0469999999999988</v>
      </c>
      <c r="M61" s="52">
        <f t="shared" si="19"/>
        <v>23.864000000000001</v>
      </c>
      <c r="N61" s="52">
        <f t="shared" si="19"/>
        <v>42.759650000000001</v>
      </c>
      <c r="O61" s="52">
        <f t="shared" si="19"/>
        <v>215.97048000000004</v>
      </c>
      <c r="P61" s="52">
        <f t="shared" si="19"/>
        <v>35.048893442622948</v>
      </c>
      <c r="Q61" s="52">
        <f t="shared" si="19"/>
        <v>177.02498360655741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X11:Z11"/>
    <mergeCell ref="U11:W11"/>
    <mergeCell ref="P11:Q11"/>
    <mergeCell ref="N11:O11"/>
    <mergeCell ref="R12:T12"/>
    <mergeCell ref="U12:W12"/>
    <mergeCell ref="X12:Z12"/>
    <mergeCell ref="L12:M12"/>
    <mergeCell ref="N12:O12"/>
    <mergeCell ref="P12:Q12"/>
    <mergeCell ref="D12:D16"/>
    <mergeCell ref="E12:E16"/>
    <mergeCell ref="J12:K12"/>
    <mergeCell ref="G12:H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3DBDB"/>
  </sheetPr>
  <dimension ref="A1:BM41"/>
  <sheetViews>
    <sheetView showGridLines="0" topLeftCell="C12" workbookViewId="0">
      <pane xSplit="3" ySplit="6" topLeftCell="BE18" activePane="bottomRight" state="frozen"/>
      <selection activeCell="C12" sqref="C12"/>
      <selection pane="topRight" activeCell="F12" sqref="F12"/>
      <selection pane="bottomLeft" activeCell="C18" sqref="C18"/>
      <selection pane="bottomRight" activeCell="D42" sqref="D42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6" t="s">
        <v>110</v>
      </c>
      <c r="M11" s="179"/>
      <c r="N11" s="179"/>
      <c r="O11" s="179"/>
      <c r="P11" s="179"/>
      <c r="Q11" s="180"/>
      <c r="X11" s="176" t="s">
        <v>110</v>
      </c>
      <c r="Y11" s="179"/>
      <c r="Z11" s="179"/>
      <c r="AA11" s="179"/>
      <c r="AB11" s="179"/>
      <c r="AC11" s="180"/>
      <c r="AJ11" s="176" t="s">
        <v>110</v>
      </c>
      <c r="AK11" s="179"/>
      <c r="AL11" s="179"/>
      <c r="AM11" s="179"/>
      <c r="AN11" s="179"/>
      <c r="AO11" s="180"/>
      <c r="AV11" s="176" t="s">
        <v>110</v>
      </c>
      <c r="AW11" s="179"/>
      <c r="AX11" s="179"/>
      <c r="AY11" s="179"/>
      <c r="AZ11" s="179"/>
      <c r="BA11" s="180"/>
      <c r="BH11" s="176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7" t="s">
        <v>125</v>
      </c>
      <c r="BC13" s="176" t="s">
        <v>126</v>
      </c>
      <c r="BD13" s="179"/>
      <c r="BE13" s="179"/>
      <c r="BF13" s="179"/>
      <c r="BG13" s="180"/>
      <c r="BH13" s="177" t="s">
        <v>125</v>
      </c>
      <c r="BI13" s="176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4778.7129999999997</v>
      </c>
      <c r="G18" s="58">
        <f>SUM(G19,G29:G35)</f>
        <v>0</v>
      </c>
      <c r="H18" s="58">
        <f>SUM(H19,H29:H35)</f>
        <v>0</v>
      </c>
      <c r="I18" s="58">
        <f>SUM(I19,I29:I35)</f>
        <v>742.077</v>
      </c>
      <c r="J18" s="58">
        <f>SUM(J19,J29:J35)</f>
        <v>4036.6359999999995</v>
      </c>
      <c r="K18" s="58">
        <f>SUM(K19,K29:K35)</f>
        <v>0</v>
      </c>
      <c r="L18" s="52">
        <f t="shared" ref="L18:L35" si="1">SUM(M18:Q18)</f>
        <v>34120.010819999996</v>
      </c>
      <c r="M18" s="58">
        <f>SUM(M19,M29:M35)</f>
        <v>0</v>
      </c>
      <c r="N18" s="58">
        <f>SUM(N19,N29:N35)</f>
        <v>0</v>
      </c>
      <c r="O18" s="58">
        <f>SUM(O19,O29:O35)</f>
        <v>5298.4297799999995</v>
      </c>
      <c r="P18" s="58">
        <f>SUM(P19,P29:P35)</f>
        <v>28821.581039999997</v>
      </c>
      <c r="Q18" s="58">
        <f>SUM(Q19,Q29:Q35)</f>
        <v>0</v>
      </c>
      <c r="R18" s="52">
        <f t="shared" ref="R18:R35" si="2">SUM(S18:W18)</f>
        <v>1289.1150000000002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1289.1150000000002</v>
      </c>
      <c r="W18" s="58">
        <f>SUM(W19,W29:W35)</f>
        <v>0</v>
      </c>
      <c r="X18" s="52">
        <f t="shared" ref="X18:X35" si="3">SUM(Y18:AC18)</f>
        <v>9144.86031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9144.86031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6067.8280000000004</v>
      </c>
      <c r="BC18" s="58">
        <f>SUM(BC19,BC29:BC35)</f>
        <v>0</v>
      </c>
      <c r="BD18" s="58">
        <f>SUM(BD19,BD29:BD35)</f>
        <v>0</v>
      </c>
      <c r="BE18" s="58">
        <f>SUM(BE19,BE29:BE35)</f>
        <v>742.077</v>
      </c>
      <c r="BF18" s="58">
        <f>SUM(BF19,BF29:BF35)</f>
        <v>5325.7510000000002</v>
      </c>
      <c r="BG18" s="58">
        <f>SUM(BG19,BG29:BG35)</f>
        <v>0</v>
      </c>
      <c r="BH18" s="52">
        <f t="shared" ref="BH18:BH35" si="9">SUM(BI18:BM18)</f>
        <v>43264.87113</v>
      </c>
      <c r="BI18" s="58">
        <f>SUM(BI19,BI29:BI35)</f>
        <v>0</v>
      </c>
      <c r="BJ18" s="58">
        <f>SUM(BJ19,BJ29:BJ35)</f>
        <v>0</v>
      </c>
      <c r="BK18" s="58">
        <f>SUM(BK19,BK29:BK35)</f>
        <v>5298.4297799999995</v>
      </c>
      <c r="BL18" s="58">
        <f>SUM(BL19,BL29:BL35)</f>
        <v>37966.441350000001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1121.4549999999999</v>
      </c>
      <c r="G29" s="57"/>
      <c r="H29" s="57"/>
      <c r="I29" s="57">
        <v>475.90199999999999</v>
      </c>
      <c r="J29" s="57">
        <v>645.55299999999988</v>
      </c>
      <c r="K29" s="57"/>
      <c r="L29" s="52">
        <f t="shared" si="1"/>
        <v>8007.1886999999988</v>
      </c>
      <c r="M29" s="57"/>
      <c r="N29" s="57"/>
      <c r="O29" s="57">
        <v>3397.9402799999998</v>
      </c>
      <c r="P29" s="57">
        <v>4609.248419999999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1121.4549999999999</v>
      </c>
      <c r="BC29" s="52">
        <f t="shared" si="10"/>
        <v>0</v>
      </c>
      <c r="BD29" s="52">
        <f t="shared" si="10"/>
        <v>0</v>
      </c>
      <c r="BE29" s="52">
        <f t="shared" si="10"/>
        <v>475.90199999999999</v>
      </c>
      <c r="BF29" s="52">
        <f t="shared" si="10"/>
        <v>645.55299999999988</v>
      </c>
      <c r="BG29" s="52">
        <f t="shared" si="10"/>
        <v>0</v>
      </c>
      <c r="BH29" s="52">
        <f t="shared" si="9"/>
        <v>8007.1886999999988</v>
      </c>
      <c r="BI29" s="52">
        <f t="shared" si="11"/>
        <v>0</v>
      </c>
      <c r="BJ29" s="52">
        <f t="shared" si="11"/>
        <v>0</v>
      </c>
      <c r="BK29" s="52">
        <f t="shared" si="11"/>
        <v>3397.9402799999998</v>
      </c>
      <c r="BL29" s="52">
        <f t="shared" si="11"/>
        <v>4609.248419999999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1723.796</v>
      </c>
      <c r="G32" s="57"/>
      <c r="H32" s="57"/>
      <c r="I32" s="57">
        <v>114.408</v>
      </c>
      <c r="J32" s="57">
        <v>1609.3880000000001</v>
      </c>
      <c r="K32" s="57"/>
      <c r="L32" s="52">
        <f>SUM(M32:Q32)</f>
        <v>12307.90344</v>
      </c>
      <c r="M32" s="57"/>
      <c r="N32" s="57"/>
      <c r="O32" s="57">
        <v>816.87311999999997</v>
      </c>
      <c r="P32" s="57">
        <v>11491.03032</v>
      </c>
      <c r="Q32" s="57"/>
      <c r="R32" s="52">
        <f t="shared" si="2"/>
        <v>1008.0920000000001</v>
      </c>
      <c r="S32" s="57"/>
      <c r="T32" s="57"/>
      <c r="U32" s="57"/>
      <c r="V32" s="57">
        <v>1008.0920000000001</v>
      </c>
      <c r="W32" s="57"/>
      <c r="X32" s="52">
        <f t="shared" si="3"/>
        <v>7259.0752600000005</v>
      </c>
      <c r="Y32" s="57"/>
      <c r="Z32" s="57"/>
      <c r="AA32" s="57"/>
      <c r="AB32" s="57">
        <v>7259.0752600000005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2731.8880000000004</v>
      </c>
      <c r="BC32" s="52">
        <f t="shared" si="10"/>
        <v>0</v>
      </c>
      <c r="BD32" s="52">
        <f t="shared" si="10"/>
        <v>0</v>
      </c>
      <c r="BE32" s="52">
        <f t="shared" si="10"/>
        <v>114.408</v>
      </c>
      <c r="BF32" s="52">
        <f t="shared" si="10"/>
        <v>2617.4800000000005</v>
      </c>
      <c r="BG32" s="52">
        <f t="shared" si="10"/>
        <v>0</v>
      </c>
      <c r="BH32" s="52">
        <f t="shared" si="9"/>
        <v>19566.9787</v>
      </c>
      <c r="BI32" s="52">
        <f t="shared" si="11"/>
        <v>0</v>
      </c>
      <c r="BJ32" s="52">
        <f t="shared" si="11"/>
        <v>0</v>
      </c>
      <c r="BK32" s="52">
        <f t="shared" si="11"/>
        <v>816.87311999999997</v>
      </c>
      <c r="BL32" s="52">
        <f t="shared" si="11"/>
        <v>18750.105579999999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247.27500000000001</v>
      </c>
      <c r="G33" s="57"/>
      <c r="H33" s="57"/>
      <c r="I33" s="57">
        <v>50.085000000000001</v>
      </c>
      <c r="J33" s="57">
        <v>197.19</v>
      </c>
      <c r="K33" s="57"/>
      <c r="L33" s="52">
        <f t="shared" si="1"/>
        <v>1765.5435</v>
      </c>
      <c r="M33" s="57"/>
      <c r="N33" s="57"/>
      <c r="O33" s="57">
        <v>357.6069</v>
      </c>
      <c r="P33" s="57">
        <v>1407.9366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247.27500000000001</v>
      </c>
      <c r="BC33" s="52">
        <f t="shared" si="10"/>
        <v>0</v>
      </c>
      <c r="BD33" s="52">
        <f t="shared" si="10"/>
        <v>0</v>
      </c>
      <c r="BE33" s="52">
        <f t="shared" si="10"/>
        <v>50.085000000000001</v>
      </c>
      <c r="BF33" s="52">
        <f t="shared" si="10"/>
        <v>197.19</v>
      </c>
      <c r="BG33" s="52">
        <f t="shared" si="10"/>
        <v>0</v>
      </c>
      <c r="BH33" s="52">
        <f t="shared" si="9"/>
        <v>1765.5435</v>
      </c>
      <c r="BI33" s="52">
        <f t="shared" si="11"/>
        <v>0</v>
      </c>
      <c r="BJ33" s="52">
        <f t="shared" si="11"/>
        <v>0</v>
      </c>
      <c r="BK33" s="52">
        <f t="shared" si="11"/>
        <v>357.6069</v>
      </c>
      <c r="BL33" s="52">
        <f t="shared" si="11"/>
        <v>1407.9366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1686.1869999999999</v>
      </c>
      <c r="G34" s="57"/>
      <c r="H34" s="57"/>
      <c r="I34" s="57">
        <v>101.682</v>
      </c>
      <c r="J34" s="57">
        <v>1584.5049999999999</v>
      </c>
      <c r="K34" s="57"/>
      <c r="L34" s="52">
        <f t="shared" si="1"/>
        <v>12039.375179999999</v>
      </c>
      <c r="M34" s="57"/>
      <c r="N34" s="57"/>
      <c r="O34" s="57">
        <v>726.00947999999994</v>
      </c>
      <c r="P34" s="57">
        <v>11313.365699999998</v>
      </c>
      <c r="Q34" s="57"/>
      <c r="R34" s="52">
        <f t="shared" si="2"/>
        <v>281.02300000000002</v>
      </c>
      <c r="S34" s="57"/>
      <c r="T34" s="57"/>
      <c r="U34" s="57"/>
      <c r="V34" s="57">
        <v>281.02300000000002</v>
      </c>
      <c r="W34" s="57"/>
      <c r="X34" s="52">
        <f t="shared" si="3"/>
        <v>1885.7850500000002</v>
      </c>
      <c r="Y34" s="57"/>
      <c r="Z34" s="57"/>
      <c r="AA34" s="57"/>
      <c r="AB34" s="57">
        <v>1885.7850500000002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1967.2099999999998</v>
      </c>
      <c r="BC34" s="52">
        <f t="shared" si="10"/>
        <v>0</v>
      </c>
      <c r="BD34" s="52">
        <f t="shared" si="10"/>
        <v>0</v>
      </c>
      <c r="BE34" s="52">
        <f t="shared" si="10"/>
        <v>101.682</v>
      </c>
      <c r="BF34" s="52">
        <f t="shared" si="10"/>
        <v>1865.5279999999998</v>
      </c>
      <c r="BG34" s="52">
        <f t="shared" si="10"/>
        <v>0</v>
      </c>
      <c r="BH34" s="52">
        <f t="shared" si="9"/>
        <v>13925.16023</v>
      </c>
      <c r="BI34" s="52">
        <f t="shared" si="11"/>
        <v>0</v>
      </c>
      <c r="BJ34" s="52">
        <f t="shared" si="11"/>
        <v>0</v>
      </c>
      <c r="BK34" s="52">
        <f t="shared" si="11"/>
        <v>726.00947999999994</v>
      </c>
      <c r="BL34" s="52">
        <f t="shared" si="11"/>
        <v>13199.150749999999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4778.7129999999997</v>
      </c>
      <c r="G39" s="58">
        <f>G18</f>
        <v>0</v>
      </c>
      <c r="H39" s="58">
        <f>H18</f>
        <v>0</v>
      </c>
      <c r="I39" s="58">
        <f>I18</f>
        <v>742.077</v>
      </c>
      <c r="J39" s="58">
        <f>J18</f>
        <v>4036.6359999999995</v>
      </c>
      <c r="K39" s="58">
        <f>K18</f>
        <v>0</v>
      </c>
      <c r="L39" s="58">
        <f>SUM(M39:Q39)</f>
        <v>34120.010819999996</v>
      </c>
      <c r="M39" s="58">
        <f>M18</f>
        <v>0</v>
      </c>
      <c r="N39" s="58">
        <f>N18</f>
        <v>0</v>
      </c>
      <c r="O39" s="58">
        <f>O18</f>
        <v>5298.4297799999995</v>
      </c>
      <c r="P39" s="58">
        <f>P18</f>
        <v>28821.581039999997</v>
      </c>
      <c r="Q39" s="58">
        <f>Q18</f>
        <v>0</v>
      </c>
      <c r="R39" s="58">
        <f>SUM(S39:W39)</f>
        <v>1289.1150000000002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1289.1150000000002</v>
      </c>
      <c r="W39" s="58">
        <f>W18</f>
        <v>0</v>
      </c>
      <c r="X39" s="58">
        <f>SUM(Y39:AC39)</f>
        <v>9144.86031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9144.86031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6067.8280000000004</v>
      </c>
      <c r="BC39" s="58">
        <f>BC18</f>
        <v>0</v>
      </c>
      <c r="BD39" s="58">
        <f>BD18</f>
        <v>0</v>
      </c>
      <c r="BE39" s="58">
        <f>BE18</f>
        <v>742.077</v>
      </c>
      <c r="BF39" s="58">
        <f>BF18</f>
        <v>5325.7510000000002</v>
      </c>
      <c r="BG39" s="58">
        <f>BG18</f>
        <v>0</v>
      </c>
      <c r="BH39" s="58">
        <f>SUM(BI39:BM39)</f>
        <v>43264.87113</v>
      </c>
      <c r="BI39" s="58">
        <f>BI18</f>
        <v>0</v>
      </c>
      <c r="BJ39" s="58">
        <f>BJ18</f>
        <v>0</v>
      </c>
      <c r="BK39" s="58">
        <f>BK18</f>
        <v>5298.4297799999995</v>
      </c>
      <c r="BL39" s="58">
        <f>BL18</f>
        <v>37966.441350000001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D12:D16"/>
    <mergeCell ref="E12:E16"/>
    <mergeCell ref="F12:K12"/>
    <mergeCell ref="L12:Q12"/>
    <mergeCell ref="F13:F14"/>
    <mergeCell ref="L13:L14"/>
    <mergeCell ref="G13:K13"/>
    <mergeCell ref="M13:Q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2026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01.01.2026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31.12.2026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01.01.2026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31.12.2026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01.01.2026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31.12.2026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Алена И. Чендемерова</cp:lastModifiedBy>
  <dcterms:created xsi:type="dcterms:W3CDTF">2021-03-11T11:50:48Z</dcterms:created>
  <dcterms:modified xsi:type="dcterms:W3CDTF">2026-03-13T08:03:07Z</dcterms:modified>
</cp:coreProperties>
</file>