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6\46-ээ 2026\ЕИАС\"/>
    </mc:Choice>
  </mc:AlternateContent>
  <xr:revisionPtr revIDLastSave="0" documentId="13_ncr:1_{E8D4D549-7A6B-4B3A-B1F6-DC2BAA7592CB}" xr6:coauthVersionLast="47" xr6:coauthVersionMax="47" xr10:uidLastSave="{00000000-0000-0000-0000-000000000000}"/>
  <bookViews>
    <workbookView xWindow="2835" yWindow="795" windowWidth="23310" windowHeight="18195" tabRatio="655" firstSheet="1" activeTab="4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91029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H23" i="6" s="1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G41" i="5" s="1"/>
  <c r="I41" i="5"/>
  <c r="Z40" i="5"/>
  <c r="Z39" i="5" s="1"/>
  <c r="Y40" i="5"/>
  <c r="Y39" i="5" s="1"/>
  <c r="X40" i="5"/>
  <c r="W40" i="5"/>
  <c r="V40" i="5"/>
  <c r="V39" i="5" s="1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P20" i="5" s="1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V19" i="5" s="1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 s="1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 s="1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 s="1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N20" i="3"/>
  <c r="CN19" i="3" s="1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CM19" i="3"/>
  <c r="CG73" i="3"/>
  <c r="CM37" i="3"/>
  <c r="BZ19" i="3"/>
  <c r="CM73" i="3"/>
  <c r="F33" i="5"/>
  <c r="AP37" i="3"/>
  <c r="AI39" i="6"/>
  <c r="U19" i="5"/>
  <c r="U18" i="5" s="1"/>
  <c r="U61" i="5" s="1"/>
  <c r="U21" i="5"/>
  <c r="Z19" i="5"/>
  <c r="Z18" i="5" s="1"/>
  <c r="Z61" i="5" s="1"/>
  <c r="Z21" i="5"/>
  <c r="BJ19" i="6"/>
  <c r="T20" i="5"/>
  <c r="T21" i="5"/>
  <c r="G18" i="6"/>
  <c r="G39" i="6" s="1"/>
  <c r="G14" i="10" l="1"/>
  <c r="CO94" i="3"/>
  <c r="BJ18" i="6"/>
  <c r="BJ39" i="6" s="1"/>
  <c r="K39" i="7"/>
  <c r="M19" i="7"/>
  <c r="M18" i="7" s="1"/>
  <c r="M36" i="7"/>
  <c r="V21" i="5"/>
  <c r="BB23" i="6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CC94" i="3" s="1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39" i="6" s="1"/>
  <c r="AV18" i="6"/>
  <c r="BK19" i="6"/>
  <c r="CH18" i="3"/>
  <c r="CH94" i="3" s="1"/>
  <c r="AH56" i="3"/>
  <c r="L19" i="7"/>
  <c r="L18" i="7" s="1"/>
  <c r="Y18" i="3"/>
  <c r="Y94" i="3" s="1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H94" i="4" s="1"/>
  <c r="G18" i="4"/>
  <c r="G94" i="4" s="1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L39" i="7" l="1"/>
  <c r="AO94" i="3"/>
  <c r="AB18" i="3"/>
  <c r="AA18" i="3" s="1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CF94" i="3" s="1"/>
  <c r="CE94" i="3" s="1"/>
  <c r="AO18" i="3"/>
  <c r="AK39" i="6"/>
  <c r="AJ39" i="6" s="1"/>
  <c r="AJ18" i="6"/>
  <c r="F94" i="3"/>
  <c r="H20" i="5"/>
  <c r="AB94" i="3"/>
  <c r="AA94" i="3" s="1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CE18" i="3" l="1"/>
  <c r="BJ18" i="3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18" i="6" l="1"/>
  <c r="BE29" i="6"/>
  <c r="BE34" i="6"/>
  <c r="BE33" i="6"/>
  <c r="BE32" i="6"/>
  <c r="BE18" i="6" l="1"/>
  <c r="I39" i="6"/>
  <c r="BE39" i="6" l="1"/>
  <c r="M57" i="5" l="1"/>
  <c r="M40" i="5"/>
  <c r="M39" i="5" s="1"/>
  <c r="O58" i="5"/>
  <c r="Q40" i="5"/>
  <c r="Q39" i="5" s="1"/>
  <c r="Q57" i="5"/>
  <c r="O57" i="5" l="1"/>
  <c r="O40" i="5"/>
  <c r="O39" i="5" s="1"/>
  <c r="BK34" i="6" l="1"/>
  <c r="BK29" i="6"/>
  <c r="BK32" i="6"/>
  <c r="O18" i="6"/>
  <c r="O39" i="6" l="1"/>
  <c r="BK33" i="6"/>
  <c r="BK18" i="6" l="1"/>
  <c r="BK39" i="6" l="1"/>
  <c r="M30" i="5" l="1"/>
  <c r="L30" i="5"/>
  <c r="M36" i="5"/>
  <c r="I30" i="5" l="1"/>
  <c r="F31" i="5"/>
  <c r="F30" i="5" s="1"/>
  <c r="L36" i="5"/>
  <c r="N31" i="5" l="1"/>
  <c r="N30" i="5" s="1"/>
  <c r="P30" i="5"/>
  <c r="J31" i="5"/>
  <c r="H31" i="5"/>
  <c r="H30" i="5" s="1"/>
  <c r="K30" i="5"/>
  <c r="O31" i="5"/>
  <c r="O30" i="5" s="1"/>
  <c r="Q30" i="5"/>
  <c r="O37" i="5"/>
  <c r="O36" i="5" s="1"/>
  <c r="Q36" i="5"/>
  <c r="N37" i="5" l="1"/>
  <c r="N36" i="5" s="1"/>
  <c r="P36" i="5"/>
  <c r="J30" i="5"/>
  <c r="G31" i="5"/>
  <c r="G30" i="5" s="1"/>
  <c r="I36" i="5" l="1"/>
  <c r="F37" i="5"/>
  <c r="F36" i="5" s="1"/>
  <c r="J37" i="5" l="1"/>
  <c r="K36" i="5"/>
  <c r="H37" i="5"/>
  <c r="H36" i="5" s="1"/>
  <c r="J36" i="5" l="1"/>
  <c r="G37" i="5"/>
  <c r="G36" i="5" s="1"/>
  <c r="L24" i="5" l="1"/>
  <c r="L22" i="5"/>
  <c r="M22" i="5"/>
  <c r="M24" i="5"/>
  <c r="L57" i="5"/>
  <c r="L40" i="5"/>
  <c r="L39" i="5" s="1"/>
  <c r="N58" i="5" l="1"/>
  <c r="P57" i="5"/>
  <c r="P40" i="5"/>
  <c r="P39" i="5" s="1"/>
  <c r="N25" i="5"/>
  <c r="P24" i="5"/>
  <c r="P22" i="5"/>
  <c r="M19" i="5"/>
  <c r="M18" i="5" s="1"/>
  <c r="M61" i="5" s="1"/>
  <c r="M21" i="5"/>
  <c r="L21" i="5"/>
  <c r="L19" i="5"/>
  <c r="L18" i="5" s="1"/>
  <c r="L61" i="5" s="1"/>
  <c r="O25" i="5"/>
  <c r="Q24" i="5"/>
  <c r="Q22" i="5"/>
  <c r="P21" i="5" l="1"/>
  <c r="P19" i="5"/>
  <c r="P18" i="5" s="1"/>
  <c r="P61" i="5" s="1"/>
  <c r="O22" i="5"/>
  <c r="O24" i="5"/>
  <c r="N24" i="5"/>
  <c r="N22" i="5"/>
  <c r="Q21" i="5"/>
  <c r="Q19" i="5"/>
  <c r="Q18" i="5" s="1"/>
  <c r="Q61" i="5" s="1"/>
  <c r="N57" i="5"/>
  <c r="N40" i="5"/>
  <c r="N39" i="5" s="1"/>
  <c r="N21" i="5" l="1"/>
  <c r="N19" i="5"/>
  <c r="N18" i="5" s="1"/>
  <c r="N61" i="5" s="1"/>
  <c r="O21" i="5"/>
  <c r="O19" i="5"/>
  <c r="O18" i="5" s="1"/>
  <c r="O61" i="5" s="1"/>
  <c r="F58" i="5" l="1"/>
  <c r="F57" i="5" s="1"/>
  <c r="I57" i="5"/>
  <c r="K57" i="5" l="1"/>
  <c r="H58" i="5"/>
  <c r="H57" i="5" s="1"/>
  <c r="J58" i="5"/>
  <c r="G58" i="5" l="1"/>
  <c r="G57" i="5" s="1"/>
  <c r="J57" i="5"/>
  <c r="BF29" i="6" l="1"/>
  <c r="F29" i="6"/>
  <c r="R34" i="6"/>
  <c r="BF32" i="6" l="1"/>
  <c r="BB32" i="6" s="1"/>
  <c r="F32" i="6"/>
  <c r="BL29" i="6"/>
  <c r="L29" i="6"/>
  <c r="V18" i="6"/>
  <c r="R32" i="6"/>
  <c r="BB29" i="6"/>
  <c r="X34" i="6"/>
  <c r="V39" i="6" l="1"/>
  <c r="R39" i="6" s="1"/>
  <c r="R18" i="6"/>
  <c r="BF33" i="6"/>
  <c r="F33" i="6"/>
  <c r="I24" i="5"/>
  <c r="F25" i="5"/>
  <c r="F24" i="5" s="1"/>
  <c r="I22" i="5"/>
  <c r="BH29" i="6"/>
  <c r="AB18" i="6"/>
  <c r="X32" i="6"/>
  <c r="BL32" i="6"/>
  <c r="BH32" i="6" s="1"/>
  <c r="L32" i="6"/>
  <c r="J18" i="6"/>
  <c r="J39" i="6" l="1"/>
  <c r="F39" i="6" s="1"/>
  <c r="F18" i="6"/>
  <c r="AB39" i="6"/>
  <c r="X39" i="6" s="1"/>
  <c r="X18" i="6"/>
  <c r="BF34" i="6"/>
  <c r="BB34" i="6" s="1"/>
  <c r="F34" i="6"/>
  <c r="BB33" i="6"/>
  <c r="J25" i="5"/>
  <c r="K22" i="5"/>
  <c r="K24" i="5"/>
  <c r="H25" i="5"/>
  <c r="H24" i="5" s="1"/>
  <c r="BL33" i="6"/>
  <c r="BH33" i="6" s="1"/>
  <c r="L33" i="6"/>
  <c r="F22" i="5"/>
  <c r="F21" i="5" s="1"/>
  <c r="I21" i="5"/>
  <c r="P18" i="6"/>
  <c r="P39" i="6" l="1"/>
  <c r="L39" i="6" s="1"/>
  <c r="L18" i="6"/>
  <c r="K21" i="5"/>
  <c r="H22" i="5"/>
  <c r="H21" i="5" s="1"/>
  <c r="J24" i="5"/>
  <c r="G25" i="5"/>
  <c r="G24" i="5" s="1"/>
  <c r="J22" i="5"/>
  <c r="BF18" i="6"/>
  <c r="BL34" i="6"/>
  <c r="L34" i="6"/>
  <c r="BF39" i="6" l="1"/>
  <c r="BB39" i="6" s="1"/>
  <c r="BB18" i="6"/>
  <c r="BH34" i="6"/>
  <c r="BL18" i="6"/>
  <c r="J21" i="5"/>
  <c r="G22" i="5"/>
  <c r="G21" i="5" s="1"/>
  <c r="BL39" i="6" l="1"/>
  <c r="BH39" i="6" s="1"/>
  <c r="BH18" i="6"/>
  <c r="F52" i="5" l="1"/>
  <c r="F51" i="5" s="1"/>
  <c r="I51" i="5"/>
  <c r="J52" i="5" l="1"/>
  <c r="H52" i="5"/>
  <c r="H51" i="5" s="1"/>
  <c r="K51" i="5"/>
  <c r="I40" i="5"/>
  <c r="F43" i="5"/>
  <c r="F42" i="5" s="1"/>
  <c r="I42" i="5"/>
  <c r="J43" i="5" l="1"/>
  <c r="K40" i="5"/>
  <c r="K42" i="5"/>
  <c r="H43" i="5"/>
  <c r="H42" i="5" s="1"/>
  <c r="I39" i="5"/>
  <c r="F40" i="5"/>
  <c r="F39" i="5" s="1"/>
  <c r="I19" i="5"/>
  <c r="J51" i="5"/>
  <c r="G52" i="5"/>
  <c r="G51" i="5" s="1"/>
  <c r="H40" i="5" l="1"/>
  <c r="H39" i="5" s="1"/>
  <c r="K39" i="5"/>
  <c r="K19" i="5"/>
  <c r="I18" i="5"/>
  <c r="I61" i="5" s="1"/>
  <c r="F61" i="5" s="1"/>
  <c r="F19" i="5"/>
  <c r="F18" i="5" s="1"/>
  <c r="G43" i="5"/>
  <c r="G42" i="5" s="1"/>
  <c r="J42" i="5"/>
  <c r="J40" i="5"/>
  <c r="H19" i="5" l="1"/>
  <c r="H18" i="5" s="1"/>
  <c r="K18" i="5"/>
  <c r="K61" i="5" s="1"/>
  <c r="H61" i="5" s="1"/>
  <c r="J39" i="5"/>
  <c r="G40" i="5"/>
  <c r="G39" i="5" s="1"/>
  <c r="J19" i="5"/>
  <c r="G19" i="5" l="1"/>
  <c r="G18" i="5" s="1"/>
  <c r="J18" i="5"/>
  <c r="J61" i="5" s="1"/>
  <c r="G61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<sst xmlns="http://schemas.openxmlformats.org/spreadsheetml/2006/main" count="2110" uniqueCount="807">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</sst>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2000000}"/>
    <cellStyle name="Обычный_Полезный отпуск электроэнергии и мощности, реализуемой по нерегулируемым ценам" xfId="2" xr:uid="{00000000-0005-0000-0000-000003000000}"/>
    <cellStyle name="Обычный_Полезный отпуск электроэнергии и мощности, реализуемой по регулируемым ценам" xfId="2" xr:uid="{00000000-0005-0000-0000-000004000000}"/>
    <cellStyle name="Обычный_Продажа" xfId="2" xr:uid="{00000000-0005-0000-0000-000005000000}"/>
    <cellStyle name="Обычный_Шаблон по источникам для Модуля Реестр (2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21" workbookViewId="0">
      <selection activeCell="H62" sqref="H62:H71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2026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76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00000000-0004-0000-0100-000001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abSelected="1" topLeftCell="C11" workbookViewId="0">
      <pane xSplit="3" ySplit="7" topLeftCell="F39" activePane="bottomRight" state="frozen"/>
      <selection activeCell="C11" sqref="C11"/>
      <selection pane="topRight" activeCell="F11" sqref="F11"/>
      <selection pane="bottomLeft" activeCell="C18" sqref="C18"/>
      <selection pane="bottomRight" activeCell="K58" sqref="K5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2957.076</v>
      </c>
      <c r="G18" s="52">
        <f>SUM(G19,G20)</f>
        <v>22601.94356</v>
      </c>
      <c r="H18" s="52">
        <f>SUM(H19,H20)</f>
        <v>18526.183245901637</v>
      </c>
      <c r="I18" s="52">
        <f>SUM(I19,I20)</f>
        <v>2925.0230000000001</v>
      </c>
      <c r="J18" s="52">
        <f t="shared" ref="J18:Z18" si="0">SUM(J19,J20)</f>
        <v>22350.93807</v>
      </c>
      <c r="K18" s="52">
        <f t="shared" si="0"/>
        <v>18320.441040983605</v>
      </c>
      <c r="L18" s="52">
        <f t="shared" si="0"/>
        <v>9.016</v>
      </c>
      <c r="M18" s="52">
        <f t="shared" si="0"/>
        <v>23.036999999999999</v>
      </c>
      <c r="N18" s="52">
        <f t="shared" si="0"/>
        <v>42.590300000000006</v>
      </c>
      <c r="O18" s="52">
        <f t="shared" si="0"/>
        <v>208.41519000000002</v>
      </c>
      <c r="P18" s="52">
        <f t="shared" si="0"/>
        <v>34.910081967213124</v>
      </c>
      <c r="Q18" s="52">
        <f t="shared" si="0"/>
        <v>170.8321229508197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2957.076</v>
      </c>
      <c r="G19" s="52">
        <f>SUM(J19,N19:O19,U19:W19)</f>
        <v>22601.94356</v>
      </c>
      <c r="H19" s="52">
        <f>SUM(K19,P19:Q19,X19:Z19)</f>
        <v>18526.183245901637</v>
      </c>
      <c r="I19" s="52">
        <f>SUM(I22,I40)</f>
        <v>2925.0230000000001</v>
      </c>
      <c r="J19" s="52">
        <f t="shared" ref="J19:Z19" si="1">SUM(J22,J40)</f>
        <v>22350.93807</v>
      </c>
      <c r="K19" s="52">
        <f t="shared" si="1"/>
        <v>18320.441040983605</v>
      </c>
      <c r="L19" s="52">
        <f>SUM(L22,L40)</f>
        <v>9.016</v>
      </c>
      <c r="M19" s="52">
        <f t="shared" si="1"/>
        <v>23.036999999999999</v>
      </c>
      <c r="N19" s="52">
        <f t="shared" si="1"/>
        <v>42.590300000000006</v>
      </c>
      <c r="O19" s="52">
        <f t="shared" si="1"/>
        <v>208.41519000000002</v>
      </c>
      <c r="P19" s="52">
        <f t="shared" si="1"/>
        <v>34.910081967213124</v>
      </c>
      <c r="Q19" s="52">
        <f t="shared" si="1"/>
        <v>170.8321229508197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2604.915</v>
      </c>
      <c r="G21" s="52">
        <f t="shared" ref="G21:Z21" si="3">SUM(G22,G23)</f>
        <v>19901.267479999999</v>
      </c>
      <c r="H21" s="52">
        <f t="shared" si="3"/>
        <v>16312.514327868852</v>
      </c>
      <c r="I21" s="52">
        <f t="shared" si="3"/>
        <v>2572.8620000000001</v>
      </c>
      <c r="J21" s="52">
        <f t="shared" si="3"/>
        <v>19650.261989999999</v>
      </c>
      <c r="K21" s="52">
        <f t="shared" si="3"/>
        <v>16106.772122950819</v>
      </c>
      <c r="L21" s="52">
        <f t="shared" si="3"/>
        <v>9.016</v>
      </c>
      <c r="M21" s="52">
        <f t="shared" si="3"/>
        <v>23.036999999999999</v>
      </c>
      <c r="N21" s="52">
        <f t="shared" si="3"/>
        <v>42.590300000000006</v>
      </c>
      <c r="O21" s="52">
        <f t="shared" si="3"/>
        <v>208.41519000000002</v>
      </c>
      <c r="P21" s="52">
        <f t="shared" si="3"/>
        <v>34.910081967213124</v>
      </c>
      <c r="Q21" s="52">
        <f t="shared" si="3"/>
        <v>170.8321229508197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2604.915</v>
      </c>
      <c r="G22" s="52">
        <f>SUM(J22,N22:O22,U22:W22)</f>
        <v>19901.267479999999</v>
      </c>
      <c r="H22" s="52">
        <f>SUM(K22,P22:Q22,X22:Z22)</f>
        <v>16312.514327868852</v>
      </c>
      <c r="I22" s="52">
        <f>SUM(I25,I28,I31,I34,I37)</f>
        <v>2572.8620000000001</v>
      </c>
      <c r="J22" s="52">
        <f t="shared" ref="J22:Z22" si="4">SUM(J25,J28,J31,J34,J37)</f>
        <v>19650.261989999999</v>
      </c>
      <c r="K22" s="52">
        <f t="shared" si="4"/>
        <v>16106.772122950819</v>
      </c>
      <c r="L22" s="52">
        <f>SUM(L25,L28,L31,L34,L37)</f>
        <v>9.016</v>
      </c>
      <c r="M22" s="52">
        <f t="shared" si="4"/>
        <v>23.036999999999999</v>
      </c>
      <c r="N22" s="52">
        <f t="shared" si="4"/>
        <v>42.590300000000006</v>
      </c>
      <c r="O22" s="52">
        <f t="shared" si="4"/>
        <v>208.41519000000002</v>
      </c>
      <c r="P22" s="52">
        <f t="shared" si="4"/>
        <v>34.910081967213124</v>
      </c>
      <c r="Q22" s="52">
        <f t="shared" si="4"/>
        <v>170.8321229508197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2326.4079999999999</v>
      </c>
      <c r="G24" s="52">
        <f>SUM(G25,G26)</f>
        <v>18330.999469999999</v>
      </c>
      <c r="H24" s="52">
        <f t="shared" si="6"/>
        <v>15025.409401639341</v>
      </c>
      <c r="I24" s="52">
        <f t="shared" si="6"/>
        <v>2294.5889999999999</v>
      </c>
      <c r="J24" s="52">
        <f t="shared" si="6"/>
        <v>18081.361319999996</v>
      </c>
      <c r="K24" s="52">
        <f t="shared" si="6"/>
        <v>14820.787967213113</v>
      </c>
      <c r="L24" s="52">
        <f>SUM(L25,L26)</f>
        <v>8.9770000000000003</v>
      </c>
      <c r="M24" s="52">
        <f t="shared" si="6"/>
        <v>22.841999999999999</v>
      </c>
      <c r="N24" s="52">
        <f t="shared" si="6"/>
        <v>42.461210000000008</v>
      </c>
      <c r="O24" s="52">
        <f t="shared" si="6"/>
        <v>207.17694000000003</v>
      </c>
      <c r="P24" s="52">
        <f t="shared" si="6"/>
        <v>34.804270491803287</v>
      </c>
      <c r="Q24" s="52">
        <f t="shared" si="6"/>
        <v>169.81716393442625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2326.4079999999999</v>
      </c>
      <c r="G25" s="52">
        <f>SUM(J25,N25:O25,U25:W25)</f>
        <v>18330.999469999999</v>
      </c>
      <c r="H25" s="52">
        <f>SUM(K25,P25:Q25,X25:Z25)</f>
        <v>15025.409401639341</v>
      </c>
      <c r="I25" s="137">
        <v>2294.5889999999999</v>
      </c>
      <c r="J25" s="138">
        <f>K25*1.22</f>
        <v>18081.361319999996</v>
      </c>
      <c r="K25" s="138">
        <v>14820.787967213113</v>
      </c>
      <c r="L25" s="137">
        <v>8.9770000000000003</v>
      </c>
      <c r="M25" s="137">
        <v>22.841999999999999</v>
      </c>
      <c r="N25" s="144">
        <f>P25*1.22</f>
        <v>42.461210000000008</v>
      </c>
      <c r="O25" s="137">
        <f>Q25*1.22</f>
        <v>207.17694000000003</v>
      </c>
      <c r="P25" s="138">
        <v>34.804270491803287</v>
      </c>
      <c r="Q25" s="138">
        <v>169.81716393442625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52.116999999999997</v>
      </c>
      <c r="G30" s="52">
        <f t="shared" si="8"/>
        <v>320.51954999999998</v>
      </c>
      <c r="H30" s="52">
        <f t="shared" si="8"/>
        <v>262.72094262295082</v>
      </c>
      <c r="I30" s="52">
        <f t="shared" si="8"/>
        <v>52.116999999999997</v>
      </c>
      <c r="J30" s="52">
        <f t="shared" si="8"/>
        <v>320.51954999999998</v>
      </c>
      <c r="K30" s="52">
        <f t="shared" si="8"/>
        <v>262.72094262295082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52.116999999999997</v>
      </c>
      <c r="G31" s="52">
        <f>SUM(J31,N31:O31,U31:W31)</f>
        <v>320.51954999999998</v>
      </c>
      <c r="H31" s="52">
        <f>SUM(K31,P31:Q31,X31:Z31)</f>
        <v>262.72094262295082</v>
      </c>
      <c r="I31" s="137">
        <v>52.116999999999997</v>
      </c>
      <c r="J31" s="138">
        <f>K31*1.22</f>
        <v>320.51954999999998</v>
      </c>
      <c r="K31" s="138">
        <v>262.72094262295082</v>
      </c>
      <c r="L31" s="81">
        <v>0</v>
      </c>
      <c r="M31" s="81">
        <v>0</v>
      </c>
      <c r="N31" s="144">
        <f>P31*1.22</f>
        <v>0</v>
      </c>
      <c r="O31" s="137">
        <f>Q31*1.22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226.39</v>
      </c>
      <c r="G36" s="52">
        <f t="shared" si="10"/>
        <v>1249.74846</v>
      </c>
      <c r="H36" s="52">
        <f t="shared" si="10"/>
        <v>1024.3839836065574</v>
      </c>
      <c r="I36" s="52">
        <f>SUM(I37,I38)</f>
        <v>226.15600000000001</v>
      </c>
      <c r="J36" s="52">
        <f t="shared" si="10"/>
        <v>1248.38112</v>
      </c>
      <c r="K36" s="52">
        <f t="shared" si="10"/>
        <v>1023.2632131147541</v>
      </c>
      <c r="L36" s="52">
        <f t="shared" si="10"/>
        <v>3.9E-2</v>
      </c>
      <c r="M36" s="52">
        <f t="shared" si="10"/>
        <v>0.19500000000000001</v>
      </c>
      <c r="N36" s="52">
        <f t="shared" si="10"/>
        <v>0.12909000000000001</v>
      </c>
      <c r="O36" s="52">
        <f t="shared" si="10"/>
        <v>1.2382500000000001</v>
      </c>
      <c r="P36" s="52">
        <f t="shared" si="10"/>
        <v>0.10581147540983607</v>
      </c>
      <c r="Q36" s="52">
        <f t="shared" si="10"/>
        <v>1.0149590163934428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226.39</v>
      </c>
      <c r="G37" s="52">
        <f>SUM(J37,N37:O37,U37:W37)</f>
        <v>1249.74846</v>
      </c>
      <c r="H37" s="52">
        <f>SUM(K37,P37:Q37,X37:Z37)</f>
        <v>1024.3839836065574</v>
      </c>
      <c r="I37" s="137">
        <v>226.15600000000001</v>
      </c>
      <c r="J37" s="138">
        <f>K37*1.22</f>
        <v>1248.38112</v>
      </c>
      <c r="K37" s="138">
        <v>1023.2632131147541</v>
      </c>
      <c r="L37" s="137">
        <v>3.9E-2</v>
      </c>
      <c r="M37" s="137">
        <v>0.19500000000000001</v>
      </c>
      <c r="N37" s="144">
        <f>P37*1.22</f>
        <v>0.12909000000000001</v>
      </c>
      <c r="O37" s="137">
        <f>Q37*1.22</f>
        <v>1.2382500000000001</v>
      </c>
      <c r="P37" s="138">
        <v>0.10581147540983607</v>
      </c>
      <c r="Q37" s="138">
        <v>1.0149590163934428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352.16099999999994</v>
      </c>
      <c r="G39" s="52">
        <f t="shared" ref="G39:Z39" si="11">SUM(G40,G41)</f>
        <v>2700.6760800000002</v>
      </c>
      <c r="H39" s="52">
        <f t="shared" si="11"/>
        <v>2213.6689180327871</v>
      </c>
      <c r="I39" s="52">
        <f t="shared" si="11"/>
        <v>352.16099999999994</v>
      </c>
      <c r="J39" s="52">
        <f t="shared" si="11"/>
        <v>2700.6760800000002</v>
      </c>
      <c r="K39" s="52">
        <f t="shared" si="11"/>
        <v>2213.6689180327871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352.16099999999994</v>
      </c>
      <c r="G40" s="52">
        <f>SUM(J40,N40:O40,U40:W40)</f>
        <v>2700.6760800000002</v>
      </c>
      <c r="H40" s="52">
        <f>SUM(K40,P40:Q40,X40:Z40)</f>
        <v>2213.6689180327871</v>
      </c>
      <c r="I40" s="52">
        <f>SUM(I43,I46,I49,I52,I55,I58)</f>
        <v>352.16099999999994</v>
      </c>
      <c r="J40" s="52">
        <f t="shared" ref="I40:Z41" si="12">SUM(J43,J46,J49,J52,J55,J58)</f>
        <v>2700.6760800000002</v>
      </c>
      <c r="K40" s="52">
        <f t="shared" si="12"/>
        <v>2213.6689180327871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336.66199999999998</v>
      </c>
      <c r="G42" s="52">
        <f t="shared" si="13"/>
        <v>2578.54396</v>
      </c>
      <c r="H42" s="52">
        <f t="shared" si="13"/>
        <v>2113.5606229508198</v>
      </c>
      <c r="I42" s="52">
        <f t="shared" si="13"/>
        <v>336.66199999999998</v>
      </c>
      <c r="J42" s="52">
        <f t="shared" si="13"/>
        <v>2578.54396</v>
      </c>
      <c r="K42" s="52">
        <f t="shared" si="13"/>
        <v>2113.5606229508198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336.66199999999998</v>
      </c>
      <c r="G43" s="52">
        <f>SUM(J43,N43:O43,U43:W43)</f>
        <v>2578.54396</v>
      </c>
      <c r="H43" s="52">
        <f>SUM(K43,P43:Q43,X43:Z43)</f>
        <v>2113.5606229508198</v>
      </c>
      <c r="I43" s="137">
        <v>336.66199999999998</v>
      </c>
      <c r="J43" s="138">
        <f>K43*1.22</f>
        <v>2578.54396</v>
      </c>
      <c r="K43" s="138">
        <v>2113.5606229508198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11.849</v>
      </c>
      <c r="G51" s="52">
        <f t="shared" si="16"/>
        <v>93.37012</v>
      </c>
      <c r="H51" s="52">
        <f t="shared" si="16"/>
        <v>76.532885245901639</v>
      </c>
      <c r="I51" s="52">
        <f t="shared" si="16"/>
        <v>11.849</v>
      </c>
      <c r="J51" s="52">
        <f t="shared" si="16"/>
        <v>93.37012</v>
      </c>
      <c r="K51" s="52">
        <f t="shared" si="16"/>
        <v>76.532885245901639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11.849</v>
      </c>
      <c r="G52" s="52">
        <f>SUM(J52,N52:O52,U52:W52)</f>
        <v>93.37012</v>
      </c>
      <c r="H52" s="52">
        <f>SUM(K52,P52:Q52,X52:Z52)</f>
        <v>76.532885245901639</v>
      </c>
      <c r="I52" s="137">
        <v>11.849</v>
      </c>
      <c r="J52" s="138">
        <f>K52*1.22</f>
        <v>93.37012</v>
      </c>
      <c r="K52" s="138">
        <v>76.532885245901639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3.65</v>
      </c>
      <c r="G57" s="52">
        <f t="shared" si="18"/>
        <v>28.761999999999997</v>
      </c>
      <c r="H57" s="52">
        <f t="shared" si="18"/>
        <v>23.575409836065571</v>
      </c>
      <c r="I57" s="52">
        <f t="shared" si="18"/>
        <v>3.65</v>
      </c>
      <c r="J57" s="52">
        <f t="shared" si="18"/>
        <v>28.761999999999997</v>
      </c>
      <c r="K57" s="52">
        <f t="shared" si="18"/>
        <v>23.575409836065571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3.65</v>
      </c>
      <c r="G58" s="52">
        <f>SUM(J58,N58:O58,U58:W58)</f>
        <v>28.761999999999997</v>
      </c>
      <c r="H58" s="52">
        <f>SUM(K58,P58:Q58,X58:Z58)</f>
        <v>23.575409836065571</v>
      </c>
      <c r="I58" s="137">
        <v>3.65</v>
      </c>
      <c r="J58" s="138">
        <f>K58*1.22</f>
        <v>28.761999999999997</v>
      </c>
      <c r="K58" s="138">
        <v>23.575409836065571</v>
      </c>
      <c r="L58" s="81">
        <v>0</v>
      </c>
      <c r="M58" s="81">
        <v>0</v>
      </c>
      <c r="N58" s="144">
        <f>P58*1.22</f>
        <v>0</v>
      </c>
      <c r="O58" s="137">
        <f>Q58*1.22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2957.076</v>
      </c>
      <c r="G61" s="52">
        <f>SUM(J61,N61:O61,U61:W61)</f>
        <v>22601.94356</v>
      </c>
      <c r="H61" s="52">
        <f>SUM(K61,P61:Q61,X61:Z61)</f>
        <v>18526.183245901637</v>
      </c>
      <c r="I61" s="52">
        <f t="shared" ref="I61:Z61" si="19">SUM(I18,I60)</f>
        <v>2925.0230000000001</v>
      </c>
      <c r="J61" s="52">
        <f t="shared" si="19"/>
        <v>22350.93807</v>
      </c>
      <c r="K61" s="52">
        <f t="shared" si="19"/>
        <v>18320.441040983605</v>
      </c>
      <c r="L61" s="52">
        <f t="shared" si="19"/>
        <v>9.016</v>
      </c>
      <c r="M61" s="52">
        <f t="shared" si="19"/>
        <v>23.036999999999999</v>
      </c>
      <c r="N61" s="52">
        <f t="shared" si="19"/>
        <v>42.590300000000006</v>
      </c>
      <c r="O61" s="52">
        <f t="shared" si="19"/>
        <v>208.41519000000002</v>
      </c>
      <c r="P61" s="52">
        <f t="shared" si="19"/>
        <v>34.910081967213124</v>
      </c>
      <c r="Q61" s="52">
        <f t="shared" si="19"/>
        <v>170.8321229508197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opLeftCell="C12" workbookViewId="0">
      <pane xSplit="3" ySplit="6" topLeftCell="BA18" activePane="bottomRight" state="frozen"/>
      <selection activeCell="C12" sqref="C12"/>
      <selection pane="topRight" activeCell="F12" sqref="F12"/>
      <selection pane="bottomLeft" activeCell="C18" sqref="C18"/>
      <selection pane="bottomRight" activeCell="BB19" sqref="BB19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4827.4279999999999</v>
      </c>
      <c r="G18" s="58">
        <f>SUM(G19,G29:G35)</f>
        <v>0</v>
      </c>
      <c r="H18" s="58">
        <f>SUM(H19,H29:H35)</f>
        <v>0</v>
      </c>
      <c r="I18" s="58">
        <f>SUM(I19,I29:I35)</f>
        <v>860.64300000000014</v>
      </c>
      <c r="J18" s="58">
        <f>SUM(J19,J29:J35)</f>
        <v>3966.7849999999999</v>
      </c>
      <c r="K18" s="58">
        <f>SUM(K19,K29:K35)</f>
        <v>0</v>
      </c>
      <c r="L18" s="52">
        <f t="shared" ref="L18:L35" si="1">SUM(M18:Q18)</f>
        <v>34467.835920000005</v>
      </c>
      <c r="M18" s="58">
        <f>SUM(M19,M29:M35)</f>
        <v>0</v>
      </c>
      <c r="N18" s="58">
        <f>SUM(N19,N29:N35)</f>
        <v>0</v>
      </c>
      <c r="O18" s="58">
        <f>SUM(O19,O29:O35)</f>
        <v>6144.9910199999995</v>
      </c>
      <c r="P18" s="58">
        <f>SUM(P19,P29:P35)</f>
        <v>28322.844900000004</v>
      </c>
      <c r="Q18" s="58">
        <f>SUM(Q19,Q29:Q35)</f>
        <v>0</v>
      </c>
      <c r="R18" s="52">
        <f t="shared" ref="R18:R35" si="2">SUM(S18:W18)</f>
        <v>1441.366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1441.366</v>
      </c>
      <c r="W18" s="58">
        <f>SUM(W19,W29:W35)</f>
        <v>0</v>
      </c>
      <c r="X18" s="52">
        <f t="shared" ref="X18:X35" si="3">SUM(Y18:AC18)</f>
        <v>10244.627990000001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10244.627990000001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6268.7939999999999</v>
      </c>
      <c r="BC18" s="58">
        <f>SUM(BC19,BC29:BC35)</f>
        <v>0</v>
      </c>
      <c r="BD18" s="58">
        <f>SUM(BD19,BD29:BD35)</f>
        <v>0</v>
      </c>
      <c r="BE18" s="58">
        <f>SUM(BE19,BE29:BE35)</f>
        <v>860.64300000000014</v>
      </c>
      <c r="BF18" s="58">
        <f>SUM(BF19,BF29:BF35)</f>
        <v>5408.1509999999998</v>
      </c>
      <c r="BG18" s="58">
        <f>SUM(BG19,BG29:BG35)</f>
        <v>0</v>
      </c>
      <c r="BH18" s="52">
        <f t="shared" ref="BH18:BH35" si="9">SUM(BI18:BM18)</f>
        <v>44712.463910000006</v>
      </c>
      <c r="BI18" s="58">
        <f>SUM(BI19,BI29:BI35)</f>
        <v>0</v>
      </c>
      <c r="BJ18" s="58">
        <f>SUM(BJ19,BJ29:BJ35)</f>
        <v>0</v>
      </c>
      <c r="BK18" s="58">
        <f>SUM(BK19,BK29:BK35)</f>
        <v>6144.9910199999995</v>
      </c>
      <c r="BL18" s="58">
        <f>SUM(BL19,BL29:BL35)</f>
        <v>38567.472890000005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1143.2760000000001</v>
      </c>
      <c r="G29" s="57"/>
      <c r="H29" s="57"/>
      <c r="I29" s="57">
        <v>577.14300000000003</v>
      </c>
      <c r="J29" s="57">
        <v>566.13300000000004</v>
      </c>
      <c r="K29" s="57"/>
      <c r="L29" s="52">
        <f t="shared" si="1"/>
        <v>8162.99064</v>
      </c>
      <c r="M29" s="57"/>
      <c r="N29" s="57"/>
      <c r="O29" s="57">
        <v>4120.8010199999999</v>
      </c>
      <c r="P29" s="57">
        <v>4042.1896200000001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1143.2760000000001</v>
      </c>
      <c r="BC29" s="52">
        <f t="shared" si="10"/>
        <v>0</v>
      </c>
      <c r="BD29" s="52">
        <f t="shared" si="10"/>
        <v>0</v>
      </c>
      <c r="BE29" s="52">
        <f t="shared" si="10"/>
        <v>577.14300000000003</v>
      </c>
      <c r="BF29" s="52">
        <f t="shared" si="10"/>
        <v>566.13300000000004</v>
      </c>
      <c r="BG29" s="52">
        <f t="shared" si="10"/>
        <v>0</v>
      </c>
      <c r="BH29" s="52">
        <f t="shared" si="9"/>
        <v>8162.99064</v>
      </c>
      <c r="BI29" s="52">
        <f t="shared" si="11"/>
        <v>0</v>
      </c>
      <c r="BJ29" s="52">
        <f t="shared" si="11"/>
        <v>0</v>
      </c>
      <c r="BK29" s="52">
        <f t="shared" si="11"/>
        <v>4120.8010199999999</v>
      </c>
      <c r="BL29" s="52">
        <f t="shared" si="11"/>
        <v>4042.1896200000001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1851.0809999999999</v>
      </c>
      <c r="G32" s="57"/>
      <c r="H32" s="57"/>
      <c r="I32" s="57">
        <v>119.7</v>
      </c>
      <c r="J32" s="57">
        <v>1731.3809999999999</v>
      </c>
      <c r="K32" s="57"/>
      <c r="L32" s="52">
        <f>SUM(M32:Q32)</f>
        <v>13216.718339999999</v>
      </c>
      <c r="M32" s="57"/>
      <c r="N32" s="57"/>
      <c r="O32" s="57">
        <v>854.65800000000002</v>
      </c>
      <c r="P32" s="57">
        <v>12362.06034</v>
      </c>
      <c r="Q32" s="57"/>
      <c r="R32" s="52">
        <f t="shared" si="2"/>
        <v>1066.4690000000001</v>
      </c>
      <c r="S32" s="57"/>
      <c r="T32" s="57"/>
      <c r="U32" s="57"/>
      <c r="V32" s="57">
        <v>1066.4690000000001</v>
      </c>
      <c r="W32" s="57"/>
      <c r="X32" s="52">
        <f t="shared" si="3"/>
        <v>7657.6459599999998</v>
      </c>
      <c r="Y32" s="57"/>
      <c r="Z32" s="57"/>
      <c r="AA32" s="57"/>
      <c r="AB32" s="57">
        <v>7657.6459599999998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2917.5499999999997</v>
      </c>
      <c r="BC32" s="52">
        <f t="shared" si="10"/>
        <v>0</v>
      </c>
      <c r="BD32" s="52">
        <f t="shared" si="10"/>
        <v>0</v>
      </c>
      <c r="BE32" s="52">
        <f t="shared" si="10"/>
        <v>119.7</v>
      </c>
      <c r="BF32" s="52">
        <f t="shared" si="10"/>
        <v>2797.85</v>
      </c>
      <c r="BG32" s="52">
        <f t="shared" si="10"/>
        <v>0</v>
      </c>
      <c r="BH32" s="52">
        <f t="shared" si="9"/>
        <v>20874.364299999997</v>
      </c>
      <c r="BI32" s="52">
        <f t="shared" si="11"/>
        <v>0</v>
      </c>
      <c r="BJ32" s="52">
        <f t="shared" si="11"/>
        <v>0</v>
      </c>
      <c r="BK32" s="52">
        <f t="shared" si="11"/>
        <v>854.65800000000002</v>
      </c>
      <c r="BL32" s="52">
        <f t="shared" si="11"/>
        <v>20019.706299999998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262.86399999999998</v>
      </c>
      <c r="G33" s="57"/>
      <c r="H33" s="57"/>
      <c r="I33" s="57">
        <v>56.7</v>
      </c>
      <c r="J33" s="57">
        <v>206.16399999999999</v>
      </c>
      <c r="K33" s="57"/>
      <c r="L33" s="52">
        <f t="shared" si="1"/>
        <v>1876.8489599999998</v>
      </c>
      <c r="M33" s="57"/>
      <c r="N33" s="57"/>
      <c r="O33" s="57">
        <v>404.83800000000002</v>
      </c>
      <c r="P33" s="57">
        <v>1472.0109599999998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262.86399999999998</v>
      </c>
      <c r="BC33" s="52">
        <f t="shared" si="10"/>
        <v>0</v>
      </c>
      <c r="BD33" s="52">
        <f t="shared" si="10"/>
        <v>0</v>
      </c>
      <c r="BE33" s="52">
        <f t="shared" si="10"/>
        <v>56.7</v>
      </c>
      <c r="BF33" s="52">
        <f t="shared" si="10"/>
        <v>206.16399999999999</v>
      </c>
      <c r="BG33" s="52">
        <f t="shared" si="10"/>
        <v>0</v>
      </c>
      <c r="BH33" s="52">
        <f t="shared" si="9"/>
        <v>1876.8489599999998</v>
      </c>
      <c r="BI33" s="52">
        <f t="shared" si="11"/>
        <v>0</v>
      </c>
      <c r="BJ33" s="52">
        <f t="shared" si="11"/>
        <v>0</v>
      </c>
      <c r="BK33" s="52">
        <f t="shared" si="11"/>
        <v>404.83800000000002</v>
      </c>
      <c r="BL33" s="52">
        <f t="shared" si="11"/>
        <v>1472.0109599999998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1570.2070000000001</v>
      </c>
      <c r="G34" s="57"/>
      <c r="H34" s="57"/>
      <c r="I34" s="57">
        <v>107.1</v>
      </c>
      <c r="J34" s="57">
        <v>1463.1070000000002</v>
      </c>
      <c r="K34" s="57"/>
      <c r="L34" s="52">
        <f t="shared" si="1"/>
        <v>11211.277980000001</v>
      </c>
      <c r="M34" s="57"/>
      <c r="N34" s="57"/>
      <c r="O34" s="57">
        <v>764.69399999999996</v>
      </c>
      <c r="P34" s="57">
        <v>10446.583980000001</v>
      </c>
      <c r="Q34" s="57"/>
      <c r="R34" s="52">
        <f t="shared" si="2"/>
        <v>374.89699999999999</v>
      </c>
      <c r="S34" s="57"/>
      <c r="T34" s="57"/>
      <c r="U34" s="57"/>
      <c r="V34" s="57">
        <v>374.89699999999999</v>
      </c>
      <c r="W34" s="57"/>
      <c r="X34" s="52">
        <f t="shared" si="3"/>
        <v>2586.9820300000001</v>
      </c>
      <c r="Y34" s="57"/>
      <c r="Z34" s="57"/>
      <c r="AA34" s="57"/>
      <c r="AB34" s="57">
        <v>2586.9820300000001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1945.104</v>
      </c>
      <c r="BC34" s="52">
        <f t="shared" si="10"/>
        <v>0</v>
      </c>
      <c r="BD34" s="52">
        <f t="shared" si="10"/>
        <v>0</v>
      </c>
      <c r="BE34" s="52">
        <f t="shared" si="10"/>
        <v>107.1</v>
      </c>
      <c r="BF34" s="52">
        <f t="shared" si="10"/>
        <v>1838.0040000000001</v>
      </c>
      <c r="BG34" s="52">
        <f t="shared" si="10"/>
        <v>0</v>
      </c>
      <c r="BH34" s="52">
        <f t="shared" si="9"/>
        <v>13798.260010000002</v>
      </c>
      <c r="BI34" s="52">
        <f t="shared" si="11"/>
        <v>0</v>
      </c>
      <c r="BJ34" s="52">
        <f t="shared" si="11"/>
        <v>0</v>
      </c>
      <c r="BK34" s="52">
        <f t="shared" si="11"/>
        <v>764.69399999999996</v>
      </c>
      <c r="BL34" s="52">
        <f t="shared" si="11"/>
        <v>13033.566010000002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4827.4279999999999</v>
      </c>
      <c r="G39" s="58">
        <f>G18</f>
        <v>0</v>
      </c>
      <c r="H39" s="58">
        <f>H18</f>
        <v>0</v>
      </c>
      <c r="I39" s="58">
        <f>I18</f>
        <v>860.64300000000014</v>
      </c>
      <c r="J39" s="58">
        <f>J18</f>
        <v>3966.7849999999999</v>
      </c>
      <c r="K39" s="58">
        <f>K18</f>
        <v>0</v>
      </c>
      <c r="L39" s="58">
        <f>SUM(M39:Q39)</f>
        <v>34467.835920000005</v>
      </c>
      <c r="M39" s="58">
        <f>M18</f>
        <v>0</v>
      </c>
      <c r="N39" s="58">
        <f>N18</f>
        <v>0</v>
      </c>
      <c r="O39" s="58">
        <f>O18</f>
        <v>6144.9910199999995</v>
      </c>
      <c r="P39" s="58">
        <f>P18</f>
        <v>28322.844900000004</v>
      </c>
      <c r="Q39" s="58">
        <f>Q18</f>
        <v>0</v>
      </c>
      <c r="R39" s="58">
        <f>SUM(S39:W39)</f>
        <v>1441.366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1441.366</v>
      </c>
      <c r="W39" s="58">
        <f>W18</f>
        <v>0</v>
      </c>
      <c r="X39" s="58">
        <f>SUM(Y39:AC39)</f>
        <v>10244.627990000001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10244.627990000001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6268.7939999999999</v>
      </c>
      <c r="BC39" s="58">
        <f>BC18</f>
        <v>0</v>
      </c>
      <c r="BD39" s="58">
        <f>BD18</f>
        <v>0</v>
      </c>
      <c r="BE39" s="58">
        <f>BE18</f>
        <v>860.64300000000014</v>
      </c>
      <c r="BF39" s="58">
        <f>BF18</f>
        <v>5408.1509999999998</v>
      </c>
      <c r="BG39" s="58">
        <f>BG18</f>
        <v>0</v>
      </c>
      <c r="BH39" s="58">
        <f>SUM(BI39:BM39)</f>
        <v>44712.463910000006</v>
      </c>
      <c r="BI39" s="58">
        <f>BI18</f>
        <v>0</v>
      </c>
      <c r="BJ39" s="58">
        <f>BJ18</f>
        <v>0</v>
      </c>
      <c r="BK39" s="58">
        <f>BK18</f>
        <v>6144.9910199999995</v>
      </c>
      <c r="BL39" s="58">
        <f>BL18</f>
        <v>38567.472890000005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2026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01.01.2026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31.12.2026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01.01.2026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31.12.2026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01.01.2026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31.12.2026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dcterms:created xsi:type="dcterms:W3CDTF">2021-03-11T11:50:48Z</dcterms:created>
  <dcterms:modified xsi:type="dcterms:W3CDTF">2026-03-13T08:00:52Z</dcterms:modified>
</cp:coreProperties>
</file>